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3"/>
  </bookViews>
  <sheets>
    <sheet name="Receipts" sheetId="1" r:id="rId1"/>
    <sheet name="Payments" sheetId="2" r:id="rId2"/>
    <sheet name="Interest" sheetId="3" r:id="rId3"/>
    <sheet name="Reconciliation" sheetId="4" r:id="rId4"/>
  </sheets>
  <calcPr calcId="125725"/>
</workbook>
</file>

<file path=xl/calcChain.xml><?xml version="1.0" encoding="utf-8"?>
<calcChain xmlns="http://schemas.openxmlformats.org/spreadsheetml/2006/main">
  <c r="E24" i="4"/>
  <c r="E19"/>
  <c r="D18"/>
  <c r="E29"/>
  <c r="E35" i="1"/>
  <c r="Q118" i="2"/>
  <c r="X118"/>
  <c r="F118"/>
  <c r="AA118"/>
  <c r="H35" i="1"/>
  <c r="AB118" i="2"/>
  <c r="Z118"/>
  <c r="Y118"/>
  <c r="W118"/>
  <c r="V118"/>
  <c r="U118"/>
  <c r="T118"/>
  <c r="S118"/>
  <c r="R118"/>
  <c r="P118"/>
  <c r="O118"/>
  <c r="N118"/>
  <c r="M118"/>
  <c r="L118"/>
  <c r="K118"/>
  <c r="J118"/>
  <c r="I118"/>
  <c r="H118"/>
  <c r="G118"/>
  <c r="E118"/>
  <c r="D118"/>
  <c r="C35" i="1"/>
  <c r="I35"/>
  <c r="D35"/>
  <c r="E23" i="4" l="1"/>
  <c r="O13" i="3"/>
  <c r="O15" s="1"/>
  <c r="O11"/>
  <c r="O10"/>
  <c r="O8"/>
  <c r="O7"/>
  <c r="O5"/>
  <c r="O16" s="1"/>
  <c r="O17" s="1"/>
  <c r="AC117" i="2"/>
  <c r="AC116"/>
  <c r="AC115"/>
  <c r="AC114"/>
  <c r="AC113"/>
  <c r="AC112"/>
  <c r="AC110"/>
  <c r="AC109"/>
  <c r="AC108"/>
  <c r="AC106"/>
  <c r="AC105"/>
  <c r="AC104"/>
  <c r="AC102"/>
  <c r="AC101"/>
  <c r="AC100"/>
  <c r="AC99"/>
  <c r="AC98"/>
  <c r="AC97"/>
  <c r="AC96"/>
  <c r="AC95"/>
  <c r="AC94"/>
  <c r="AC88"/>
  <c r="AC87"/>
  <c r="AC86"/>
  <c r="AC85"/>
  <c r="AC84"/>
  <c r="AC82"/>
  <c r="AC81"/>
  <c r="AC80"/>
  <c r="AC79"/>
  <c r="AC78"/>
  <c r="AC77"/>
  <c r="AC75"/>
  <c r="AC74"/>
  <c r="AC73"/>
  <c r="AC72"/>
  <c r="AC71"/>
  <c r="AC70"/>
  <c r="AC69"/>
  <c r="AC68"/>
  <c r="AC67"/>
  <c r="AC66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8"/>
  <c r="AC17"/>
  <c r="AC16"/>
  <c r="AC15"/>
  <c r="AC13"/>
  <c r="AC12"/>
  <c r="AC11"/>
  <c r="AC10"/>
  <c r="AC9"/>
  <c r="AC7"/>
  <c r="AC6"/>
  <c r="AC5"/>
  <c r="AC4"/>
  <c r="J35" i="1"/>
  <c r="AD118" i="2" l="1"/>
</calcChain>
</file>

<file path=xl/comments1.xml><?xml version="1.0" encoding="utf-8"?>
<comments xmlns="http://schemas.openxmlformats.org/spreadsheetml/2006/main">
  <authors>
    <author>PAT</author>
  </authors>
  <commentList>
    <comment ref="C6" authorId="0">
      <text>
        <r>
          <rPr>
            <sz val="8"/>
            <color indexed="81"/>
            <rFont val="Tahoma"/>
            <family val="2"/>
          </rPr>
          <t>Item 1 on annual return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Item 2 on annual return
</t>
        </r>
      </text>
    </comment>
    <comment ref="G35" authorId="0">
      <text>
        <r>
          <rPr>
            <sz val="8"/>
            <color indexed="81"/>
            <rFont val="Tahoma"/>
            <family val="2"/>
          </rPr>
          <t>item 10 on annual return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D117" authorId="0">
      <text>
        <r>
          <rPr>
            <sz val="8"/>
            <color indexed="81"/>
            <rFont val="Tahoma"/>
            <family val="2"/>
          </rPr>
          <t xml:space="preserve">item 5 on annual return
</t>
        </r>
      </text>
    </comment>
  </commentList>
</comments>
</file>

<file path=xl/comments3.xml><?xml version="1.0" encoding="utf-8"?>
<comments xmlns="http://schemas.openxmlformats.org/spreadsheetml/2006/main">
  <authors>
    <author>PAT</author>
  </authors>
  <commentList>
    <comment ref="E24" authorId="0">
      <text>
        <r>
          <rPr>
            <sz val="8"/>
            <color indexed="81"/>
            <rFont val="Tahoma"/>
            <family val="2"/>
          </rPr>
          <t>item 8 on annual return</t>
        </r>
      </text>
    </comment>
  </commentList>
</comments>
</file>

<file path=xl/sharedStrings.xml><?xml version="1.0" encoding="utf-8"?>
<sst xmlns="http://schemas.openxmlformats.org/spreadsheetml/2006/main" count="228" uniqueCount="147">
  <si>
    <t>Date</t>
  </si>
  <si>
    <t>Receipt</t>
  </si>
  <si>
    <t>Precept</t>
  </si>
  <si>
    <t>Interest</t>
  </si>
  <si>
    <t>Grants</t>
  </si>
  <si>
    <t>Borrowings</t>
  </si>
  <si>
    <t>Other</t>
  </si>
  <si>
    <t xml:space="preserve">VAT  reclaimed </t>
  </si>
  <si>
    <t>Rec'd</t>
  </si>
  <si>
    <t>Details</t>
  </si>
  <si>
    <t>STEEPLE ASTON PARISH COUNCIL ACCOUNTS 2016/17  -  RECEIPTS</t>
  </si>
  <si>
    <t>Date written</t>
  </si>
  <si>
    <t xml:space="preserve">Cheque No. </t>
  </si>
  <si>
    <t>To</t>
  </si>
  <si>
    <t>Amount</t>
  </si>
  <si>
    <t xml:space="preserve">VAT </t>
  </si>
  <si>
    <t>Staff Costs</t>
  </si>
  <si>
    <t>Loan</t>
  </si>
  <si>
    <t>Trng</t>
  </si>
  <si>
    <t>Other Admin</t>
  </si>
  <si>
    <t>Insurance</t>
  </si>
  <si>
    <t>Grants/       Donations</t>
  </si>
  <si>
    <t>Grass cutting</t>
  </si>
  <si>
    <t>Playground</t>
  </si>
  <si>
    <t>Village Hall</t>
  </si>
  <si>
    <t>Toilet</t>
  </si>
  <si>
    <t>S&amp;R</t>
  </si>
  <si>
    <t>Website</t>
  </si>
  <si>
    <t xml:space="preserve"> hall hire</t>
  </si>
  <si>
    <t>Street furniture</t>
  </si>
  <si>
    <t>subs</t>
  </si>
  <si>
    <t>Fees</t>
  </si>
  <si>
    <t>S137</t>
  </si>
  <si>
    <t>Alltmnts</t>
  </si>
  <si>
    <t>Hedge cutting etc</t>
  </si>
  <si>
    <t>MCNP</t>
  </si>
  <si>
    <t>mtnce</t>
  </si>
  <si>
    <t>STEEPLE ASTON PARISH COUNCIL PAYMENTS 2016/17</t>
  </si>
  <si>
    <t xml:space="preserve">April            </t>
  </si>
  <si>
    <t xml:space="preserve">May              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</si>
  <si>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</si>
  <si>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</si>
  <si>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</si>
  <si>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</si>
  <si>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</si>
  <si>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</si>
  <si>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</si>
  <si>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</si>
  <si>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</si>
  <si>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</si>
  <si>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Total</t>
  </si>
  <si>
    <r>
      <t>Interest</t>
    </r>
    <r>
      <rPr>
        <b/>
        <sz val="12"/>
        <color rgb="FFFF0000"/>
        <rFont val="Arial"/>
        <family val="2"/>
      </rPr>
      <t xml:space="preserve"> directplus</t>
    </r>
  </si>
  <si>
    <t>Transfer in</t>
  </si>
  <si>
    <t>Transfer out</t>
  </si>
  <si>
    <t>Net movement</t>
  </si>
  <si>
    <r>
      <t xml:space="preserve">Int </t>
    </r>
    <r>
      <rPr>
        <b/>
        <sz val="12"/>
        <color rgb="FFFF0000"/>
        <rFont val="Arial"/>
        <family val="2"/>
      </rPr>
      <t>bus select</t>
    </r>
  </si>
  <si>
    <r>
      <t xml:space="preserve">Int </t>
    </r>
    <r>
      <rPr>
        <b/>
        <sz val="12"/>
        <color rgb="FFFF0000"/>
        <rFont val="Arial"/>
        <family val="2"/>
      </rPr>
      <t>nationwide</t>
    </r>
  </si>
  <si>
    <t>Total interest</t>
  </si>
  <si>
    <t>equ</t>
  </si>
  <si>
    <t>STEEPLE ASTON PARISH COUNCIL INTEREST &amp; TRANSFERS 2016/17</t>
  </si>
  <si>
    <t xml:space="preserve">to </t>
  </si>
  <si>
    <t>Current a/c at end of period:</t>
  </si>
  <si>
    <t>add</t>
  </si>
  <si>
    <t xml:space="preserve">Deposit a/c at end of period: </t>
  </si>
  <si>
    <t>Other a/c at end of period</t>
  </si>
  <si>
    <t>less</t>
  </si>
  <si>
    <t>cheques paid uncleared:</t>
  </si>
  <si>
    <t>No</t>
  </si>
  <si>
    <t>SO</t>
  </si>
  <si>
    <t>cheques rec'd not paid in:</t>
  </si>
  <si>
    <t>balance C/F</t>
  </si>
  <si>
    <t>Opening Balance</t>
  </si>
  <si>
    <t>Add receipts for period</t>
  </si>
  <si>
    <t>Less payments for period</t>
  </si>
  <si>
    <t>Equ closing balance</t>
  </si>
  <si>
    <t xml:space="preserve">  Chair …………………………………………………………………………………………..</t>
  </si>
  <si>
    <t>C Fleet RFO   …………………………………………………………………………………………</t>
  </si>
  <si>
    <t xml:space="preserve">1st April 2016 </t>
  </si>
  <si>
    <t>Co-Op</t>
  </si>
  <si>
    <t>Nationwide</t>
  </si>
  <si>
    <t>OPFA</t>
  </si>
  <si>
    <t xml:space="preserve">Mark Probbitts </t>
  </si>
  <si>
    <t xml:space="preserve">SAVH </t>
  </si>
  <si>
    <t xml:space="preserve">Cathy Fleet clerk expenses </t>
  </si>
  <si>
    <t>Ryan Kilby</t>
  </si>
  <si>
    <t>AON</t>
  </si>
  <si>
    <t xml:space="preserve">PCC Grant </t>
  </si>
  <si>
    <t>VOID</t>
  </si>
  <si>
    <t>SAVA</t>
  </si>
  <si>
    <t>FoLHS</t>
  </si>
  <si>
    <t xml:space="preserve">Julia Joyce </t>
  </si>
  <si>
    <t xml:space="preserve">Card Payment </t>
  </si>
  <si>
    <t xml:space="preserve">Audit fee </t>
  </si>
  <si>
    <t>K Preston</t>
  </si>
  <si>
    <t>C Hawes</t>
  </si>
  <si>
    <t xml:space="preserve">Community first </t>
  </si>
  <si>
    <t xml:space="preserve">M Probbitts </t>
  </si>
  <si>
    <t>SAL</t>
  </si>
  <si>
    <t>DD</t>
  </si>
  <si>
    <t>Cathy Fleet clerk salary</t>
  </si>
  <si>
    <t xml:space="preserve">Cathy Fleet clerk salary </t>
  </si>
  <si>
    <t>CDC</t>
  </si>
  <si>
    <t>HMRC</t>
  </si>
  <si>
    <t>Amazon - Dictaphone</t>
  </si>
  <si>
    <t xml:space="preserve">Pest Solutions </t>
  </si>
  <si>
    <t>Trevor Stewart</t>
  </si>
  <si>
    <t>BACS</t>
  </si>
  <si>
    <t>Cathy Fleet clerk salary adjustment</t>
  </si>
  <si>
    <t>Thirsk payroll</t>
  </si>
  <si>
    <t>PWLB</t>
  </si>
  <si>
    <t xml:space="preserve">Viking direct </t>
  </si>
  <si>
    <t>Playsafety</t>
  </si>
  <si>
    <t xml:space="preserve">John Coley reimbursement </t>
  </si>
  <si>
    <t>BDO</t>
  </si>
  <si>
    <t>OCC (speed survey)</t>
  </si>
  <si>
    <t>highways</t>
  </si>
  <si>
    <t>Sedrum Supplies</t>
  </si>
  <si>
    <t>Paul Turner glazier</t>
  </si>
  <si>
    <t>Oxford Diocese</t>
  </si>
  <si>
    <t>Bob Bickley</t>
  </si>
  <si>
    <t>Amazon (high viz vests)</t>
  </si>
  <si>
    <t xml:space="preserve">Card payment </t>
  </si>
  <si>
    <t>Amazon (speed gun)</t>
  </si>
  <si>
    <t>HMRC paye</t>
  </si>
  <si>
    <t xml:space="preserve">Bob Bickley </t>
  </si>
  <si>
    <t>SLCC portfolio submission</t>
  </si>
  <si>
    <t>Insurance Claim (VH)</t>
  </si>
  <si>
    <t>Bartons PC (speed survey)</t>
  </si>
  <si>
    <t xml:space="preserve">Anna Allen </t>
  </si>
  <si>
    <t xml:space="preserve">Cathy Fleet  clerk salary </t>
  </si>
  <si>
    <t>Bob Bickley Playground mtnce</t>
  </si>
  <si>
    <t>PAYE</t>
  </si>
  <si>
    <t>A Shayler (VH electrics)</t>
  </si>
  <si>
    <t xml:space="preserve">SAVH Hall Hire </t>
  </si>
  <si>
    <t>Kevin Preston (Sixtyfoot trees)</t>
  </si>
  <si>
    <t xml:space="preserve">SLCC </t>
  </si>
  <si>
    <t>Washwares (water fountain)</t>
  </si>
  <si>
    <t>RBL (Poppy Wreath)</t>
  </si>
  <si>
    <t>PLWLB</t>
  </si>
  <si>
    <t xml:space="preserve">31st March 2017 </t>
  </si>
  <si>
    <t xml:space="preserve">interest </t>
  </si>
  <si>
    <t xml:space="preserve">Cathy Fleet </t>
  </si>
  <si>
    <t>Chrisa Hawes</t>
  </si>
  <si>
    <t>BR Coaker</t>
  </si>
  <si>
    <t>OALC</t>
  </si>
  <si>
    <t>Seldram</t>
  </si>
  <si>
    <t>OPFA (2017/18)</t>
  </si>
</sst>
</file>

<file path=xl/styles.xml><?xml version="1.0" encoding="utf-8"?>
<styleSheet xmlns="http://schemas.openxmlformats.org/spreadsheetml/2006/main">
  <numFmts count="6">
    <numFmt numFmtId="164" formatCode="dd/mm/yy;@"/>
    <numFmt numFmtId="165" formatCode="dd/mm/yyyy;@"/>
    <numFmt numFmtId="166" formatCode="d\-mmm\-yy"/>
    <numFmt numFmtId="167" formatCode="0.00;[Red]0.00"/>
    <numFmt numFmtId="168" formatCode="[$-F800]dddd\,\ mmmm\ dd\,\ yyyy"/>
    <numFmt numFmtId="169" formatCode="0;[Red]0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3" tint="0.59999389629810485"/>
      <name val="Arial"/>
      <family val="2"/>
    </font>
    <font>
      <b/>
      <sz val="12"/>
      <color rgb="FFFF0000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1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1" fillId="0" borderId="1" xfId="0" applyNumberFormat="1" applyFont="1" applyBorder="1" applyAlignment="1">
      <alignment horizontal="centerContinuous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165" fontId="1" fillId="0" borderId="1" xfId="0" applyNumberFormat="1" applyFont="1" applyBorder="1"/>
    <xf numFmtId="14" fontId="1" fillId="0" borderId="1" xfId="0" applyNumberFormat="1" applyFont="1" applyBorder="1"/>
    <xf numFmtId="2" fontId="2" fillId="0" borderId="1" xfId="0" applyNumberFormat="1" applyFont="1" applyBorder="1" applyAlignment="1">
      <alignment horizontal="centerContinuous"/>
    </xf>
    <xf numFmtId="2" fontId="2" fillId="0" borderId="1" xfId="0" applyNumberFormat="1" applyFont="1" applyBorder="1"/>
    <xf numFmtId="4" fontId="2" fillId="0" borderId="1" xfId="0" applyNumberFormat="1" applyFont="1" applyBorder="1"/>
    <xf numFmtId="2" fontId="1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166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0" fillId="0" borderId="1" xfId="0" applyBorder="1"/>
    <xf numFmtId="2" fontId="0" fillId="0" borderId="0" xfId="0" applyNumberFormat="1"/>
    <xf numFmtId="0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/>
    <xf numFmtId="2" fontId="1" fillId="0" borderId="2" xfId="0" applyNumberFormat="1" applyFont="1" applyBorder="1" applyAlignment="1"/>
    <xf numFmtId="2" fontId="6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/>
    <xf numFmtId="0" fontId="2" fillId="0" borderId="1" xfId="0" applyNumberFormat="1" applyFont="1" applyBorder="1" applyAlignment="1"/>
    <xf numFmtId="2" fontId="2" fillId="0" borderId="3" xfId="0" applyNumberFormat="1" applyFont="1" applyFill="1" applyBorder="1" applyAlignment="1"/>
    <xf numFmtId="0" fontId="5" fillId="0" borderId="1" xfId="0" applyFont="1" applyFill="1" applyBorder="1"/>
    <xf numFmtId="0" fontId="0" fillId="0" borderId="1" xfId="0" applyFill="1" applyBorder="1"/>
    <xf numFmtId="2" fontId="0" fillId="0" borderId="0" xfId="0" applyNumberFormat="1" applyFill="1"/>
    <xf numFmtId="0" fontId="0" fillId="0" borderId="0" xfId="0" applyFill="1"/>
    <xf numFmtId="167" fontId="2" fillId="0" borderId="6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7" fontId="2" fillId="0" borderId="6" xfId="0" applyNumberFormat="1" applyFont="1" applyBorder="1" applyAlignment="1">
      <alignment horizontal="left"/>
    </xf>
    <xf numFmtId="167" fontId="2" fillId="0" borderId="7" xfId="0" applyNumberFormat="1" applyFont="1" applyBorder="1" applyAlignment="1">
      <alignment horizontal="right" wrapText="1"/>
    </xf>
    <xf numFmtId="167" fontId="1" fillId="0" borderId="8" xfId="0" applyNumberFormat="1" applyFont="1" applyBorder="1" applyAlignment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 wrapText="1"/>
    </xf>
    <xf numFmtId="167" fontId="1" fillId="0" borderId="12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 wrapText="1"/>
    </xf>
    <xf numFmtId="167" fontId="1" fillId="0" borderId="17" xfId="0" applyNumberFormat="1" applyFont="1" applyBorder="1" applyAlignment="1">
      <alignment horizontal="right"/>
    </xf>
    <xf numFmtId="167" fontId="1" fillId="0" borderId="18" xfId="0" applyNumberFormat="1" applyFont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7" fontId="1" fillId="0" borderId="21" xfId="0" applyNumberFormat="1" applyFont="1" applyBorder="1" applyAlignment="1">
      <alignment horizontal="right"/>
    </xf>
    <xf numFmtId="2" fontId="1" fillId="0" borderId="0" xfId="0" applyNumberFormat="1" applyFont="1" applyBorder="1"/>
    <xf numFmtId="2" fontId="1" fillId="0" borderId="0" xfId="0" applyNumberFormat="1" applyFont="1" applyAlignment="1"/>
    <xf numFmtId="167" fontId="1" fillId="0" borderId="22" xfId="0" applyNumberFormat="1" applyFont="1" applyBorder="1" applyAlignment="1">
      <alignment horizontal="right"/>
    </xf>
    <xf numFmtId="167" fontId="1" fillId="0" borderId="0" xfId="0" applyNumberFormat="1" applyFont="1" applyBorder="1"/>
    <xf numFmtId="167" fontId="1" fillId="0" borderId="0" xfId="0" applyNumberFormat="1" applyFont="1" applyBorder="1" applyAlignment="1"/>
    <xf numFmtId="167" fontId="2" fillId="0" borderId="0" xfId="0" applyNumberFormat="1" applyFont="1" applyBorder="1" applyAlignment="1"/>
    <xf numFmtId="167" fontId="1" fillId="0" borderId="1" xfId="0" applyNumberFormat="1" applyFont="1" applyBorder="1" applyAlignment="1">
      <alignment wrapText="1"/>
    </xf>
    <xf numFmtId="167" fontId="1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/>
    <xf numFmtId="167" fontId="1" fillId="0" borderId="23" xfId="0" applyNumberFormat="1" applyFont="1" applyBorder="1" applyAlignment="1"/>
    <xf numFmtId="167" fontId="1" fillId="0" borderId="24" xfId="0" applyNumberFormat="1" applyFont="1" applyBorder="1"/>
    <xf numFmtId="167" fontId="1" fillId="0" borderId="24" xfId="0" applyNumberFormat="1" applyFont="1" applyBorder="1" applyAlignment="1"/>
    <xf numFmtId="167" fontId="1" fillId="0" borderId="25" xfId="0" applyNumberFormat="1" applyFont="1" applyBorder="1" applyAlignment="1"/>
    <xf numFmtId="167" fontId="1" fillId="0" borderId="26" xfId="0" applyNumberFormat="1" applyFont="1" applyBorder="1" applyAlignment="1"/>
    <xf numFmtId="167" fontId="1" fillId="0" borderId="27" xfId="0" applyNumberFormat="1" applyFont="1" applyBorder="1"/>
    <xf numFmtId="167" fontId="1" fillId="0" borderId="27" xfId="0" applyNumberFormat="1" applyFont="1" applyBorder="1" applyAlignment="1"/>
    <xf numFmtId="167" fontId="1" fillId="0" borderId="28" xfId="0" applyNumberFormat="1" applyFont="1" applyBorder="1" applyAlignment="1"/>
    <xf numFmtId="167" fontId="1" fillId="0" borderId="27" xfId="0" applyNumberFormat="1" applyFont="1" applyBorder="1" applyAlignment="1">
      <alignment horizontal="right"/>
    </xf>
    <xf numFmtId="0" fontId="1" fillId="0" borderId="27" xfId="0" applyNumberFormat="1" applyFont="1" applyBorder="1" applyAlignment="1"/>
    <xf numFmtId="169" fontId="1" fillId="0" borderId="27" xfId="0" applyNumberFormat="1" applyFont="1" applyBorder="1" applyAlignment="1">
      <alignment horizontal="right"/>
    </xf>
    <xf numFmtId="167" fontId="1" fillId="0" borderId="29" xfId="0" applyNumberFormat="1" applyFont="1" applyBorder="1" applyAlignment="1"/>
    <xf numFmtId="167" fontId="1" fillId="0" borderId="30" xfId="0" applyNumberFormat="1" applyFont="1" applyBorder="1" applyAlignment="1">
      <alignment horizontal="right"/>
    </xf>
    <xf numFmtId="167" fontId="1" fillId="0" borderId="30" xfId="0" applyNumberFormat="1" applyFont="1" applyBorder="1" applyAlignment="1"/>
    <xf numFmtId="167" fontId="1" fillId="0" borderId="31" xfId="0" applyNumberFormat="1" applyFont="1" applyBorder="1" applyAlignment="1"/>
    <xf numFmtId="167" fontId="1" fillId="0" borderId="32" xfId="0" applyNumberFormat="1" applyFont="1" applyBorder="1" applyAlignment="1"/>
    <xf numFmtId="167" fontId="1" fillId="0" borderId="18" xfId="0" applyNumberFormat="1" applyFont="1" applyBorder="1" applyAlignment="1"/>
    <xf numFmtId="167" fontId="1" fillId="0" borderId="19" xfId="0" applyNumberFormat="1" applyFont="1" applyBorder="1" applyAlignment="1"/>
    <xf numFmtId="167" fontId="2" fillId="0" borderId="22" xfId="0" applyNumberFormat="1" applyFont="1" applyBorder="1" applyAlignment="1"/>
    <xf numFmtId="167" fontId="1" fillId="0" borderId="33" xfId="0" applyNumberFormat="1" applyFont="1" applyBorder="1" applyAlignment="1"/>
    <xf numFmtId="167" fontId="1" fillId="0" borderId="34" xfId="0" applyNumberFormat="1" applyFont="1" applyBorder="1"/>
    <xf numFmtId="167" fontId="1" fillId="0" borderId="35" xfId="0" applyNumberFormat="1" applyFont="1" applyBorder="1" applyAlignment="1"/>
    <xf numFmtId="167" fontId="1" fillId="0" borderId="36" xfId="0" applyNumberFormat="1" applyFont="1" applyBorder="1" applyAlignment="1"/>
    <xf numFmtId="2" fontId="2" fillId="0" borderId="37" xfId="0" applyNumberFormat="1" applyFont="1" applyBorder="1" applyAlignment="1"/>
    <xf numFmtId="167" fontId="1" fillId="0" borderId="38" xfId="0" applyNumberFormat="1" applyFont="1" applyBorder="1" applyAlignment="1"/>
    <xf numFmtId="167" fontId="1" fillId="0" borderId="5" xfId="0" applyNumberFormat="1" applyFont="1" applyBorder="1"/>
    <xf numFmtId="167" fontId="2" fillId="0" borderId="39" xfId="0" applyNumberFormat="1" applyFont="1" applyBorder="1" applyAlignment="1"/>
    <xf numFmtId="167" fontId="1" fillId="0" borderId="0" xfId="0" applyNumberFormat="1" applyFont="1" applyBorder="1" applyAlignment="1">
      <alignment horizontal="right"/>
    </xf>
    <xf numFmtId="2" fontId="8" fillId="0" borderId="0" xfId="0" applyNumberFormat="1" applyFont="1" applyAlignment="1"/>
    <xf numFmtId="2" fontId="0" fillId="0" borderId="0" xfId="0" applyNumberFormat="1" applyAlignment="1"/>
    <xf numFmtId="14" fontId="1" fillId="0" borderId="1" xfId="0" applyNumberFormat="1" applyFont="1" applyBorder="1" applyAlignment="1"/>
    <xf numFmtId="2" fontId="9" fillId="0" borderId="0" xfId="0" applyNumberFormat="1" applyFont="1"/>
    <xf numFmtId="0" fontId="9" fillId="0" borderId="1" xfId="0" applyFont="1" applyBorder="1"/>
    <xf numFmtId="0" fontId="9" fillId="0" borderId="0" xfId="0" applyFont="1"/>
    <xf numFmtId="165" fontId="1" fillId="0" borderId="1" xfId="0" applyNumberFormat="1" applyFont="1" applyBorder="1" applyAlignment="1"/>
    <xf numFmtId="167" fontId="0" fillId="0" borderId="0" xfId="0" applyNumberFormat="1"/>
    <xf numFmtId="165" fontId="1" fillId="0" borderId="1" xfId="0" applyNumberFormat="1" applyFont="1" applyFill="1" applyBorder="1" applyAlignment="1"/>
    <xf numFmtId="14" fontId="1" fillId="0" borderId="1" xfId="0" applyNumberFormat="1" applyFont="1" applyFill="1" applyBorder="1" applyAlignment="1"/>
    <xf numFmtId="165" fontId="1" fillId="0" borderId="2" xfId="0" applyNumberFormat="1" applyFont="1" applyBorder="1" applyAlignment="1"/>
    <xf numFmtId="2" fontId="1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5" xfId="0" applyFont="1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5" sqref="J35"/>
    </sheetView>
  </sheetViews>
  <sheetFormatPr defaultRowHeight="15"/>
  <cols>
    <col min="1" max="1" width="15.42578125" customWidth="1"/>
    <col min="2" max="2" width="24.140625" customWidth="1"/>
    <col min="3" max="4" width="11.7109375" bestFit="1" customWidth="1"/>
    <col min="6" max="6" width="10.42578125" bestFit="1" customWidth="1"/>
    <col min="7" max="7" width="13.28515625" bestFit="1" customWidth="1"/>
    <col min="8" max="8" width="10.42578125" bestFit="1" customWidth="1"/>
    <col min="9" max="9" width="17.140625" bestFit="1" customWidth="1"/>
    <col min="10" max="10" width="11.140625" bestFit="1" customWidth="1"/>
  </cols>
  <sheetData>
    <row r="1" spans="1:10">
      <c r="A1" t="s">
        <v>10</v>
      </c>
    </row>
    <row r="2" spans="1:10" ht="15.75">
      <c r="A2" s="1"/>
      <c r="B2" s="2"/>
      <c r="C2" s="1"/>
      <c r="D2" s="1"/>
      <c r="E2" s="1"/>
      <c r="F2" s="1"/>
      <c r="G2" s="1"/>
      <c r="H2" s="3"/>
      <c r="I2" s="3"/>
      <c r="J2" s="3"/>
    </row>
    <row r="3" spans="1:10" ht="15.75">
      <c r="A3" s="2" t="s">
        <v>0</v>
      </c>
      <c r="B3" s="2"/>
      <c r="C3" s="4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107" t="s">
        <v>7</v>
      </c>
      <c r="J3" s="5"/>
    </row>
    <row r="4" spans="1:10" ht="15.75">
      <c r="A4" s="2" t="s">
        <v>8</v>
      </c>
      <c r="B4" s="2" t="s">
        <v>9</v>
      </c>
      <c r="C4" s="2"/>
      <c r="D4" s="2"/>
      <c r="E4" s="2"/>
      <c r="F4" s="6"/>
      <c r="G4" s="6"/>
      <c r="H4" s="3"/>
      <c r="I4" s="108"/>
      <c r="J4" s="5"/>
    </row>
    <row r="5" spans="1:10" ht="15.75">
      <c r="A5" s="3"/>
      <c r="B5" s="3" t="s">
        <v>78</v>
      </c>
      <c r="C5" s="3">
        <v>0.01</v>
      </c>
      <c r="D5" s="2"/>
      <c r="E5" s="2">
        <v>0.01</v>
      </c>
      <c r="F5" s="2"/>
      <c r="G5" s="2"/>
      <c r="H5" s="3"/>
      <c r="I5" s="109"/>
      <c r="J5" s="5"/>
    </row>
    <row r="6" spans="1:10" ht="15.75">
      <c r="A6" s="3"/>
      <c r="B6" s="3" t="s">
        <v>79</v>
      </c>
      <c r="C6" s="3">
        <v>28.54</v>
      </c>
      <c r="D6" s="2"/>
      <c r="E6" s="2">
        <v>28.54</v>
      </c>
      <c r="F6" s="2"/>
      <c r="G6" s="2"/>
      <c r="H6" s="3"/>
      <c r="I6" s="3"/>
      <c r="J6" s="3"/>
    </row>
    <row r="7" spans="1:10" ht="15.75">
      <c r="A7" s="7">
        <v>42482</v>
      </c>
      <c r="B7" s="3" t="s">
        <v>101</v>
      </c>
      <c r="C7" s="3">
        <v>12259.11</v>
      </c>
      <c r="D7" s="2">
        <v>12259.11</v>
      </c>
      <c r="E7" s="2"/>
      <c r="F7" s="2"/>
      <c r="G7" s="2"/>
      <c r="H7" s="3"/>
      <c r="I7" s="3"/>
      <c r="J7" s="3"/>
    </row>
    <row r="8" spans="1:10" ht="15.75">
      <c r="A8" s="7">
        <v>42502</v>
      </c>
      <c r="B8" s="3" t="s">
        <v>102</v>
      </c>
      <c r="C8" s="3">
        <v>738.74</v>
      </c>
      <c r="D8" s="2"/>
      <c r="E8" s="2"/>
      <c r="F8" s="2"/>
      <c r="G8" s="2"/>
      <c r="H8" s="3"/>
      <c r="I8" s="3">
        <v>738.74</v>
      </c>
      <c r="J8" s="3"/>
    </row>
    <row r="9" spans="1:10" ht="15.75">
      <c r="A9" s="7">
        <v>42629</v>
      </c>
      <c r="B9" s="5" t="s">
        <v>101</v>
      </c>
      <c r="C9" s="8">
        <v>11562.5</v>
      </c>
      <c r="D9" s="8">
        <v>11562.5</v>
      </c>
      <c r="E9" s="8"/>
      <c r="F9" s="8"/>
      <c r="G9" s="8"/>
      <c r="H9" s="8"/>
      <c r="I9" s="8"/>
      <c r="J9" s="3"/>
    </row>
    <row r="10" spans="1:10" ht="15.75">
      <c r="A10" s="7">
        <v>42683</v>
      </c>
      <c r="B10" s="5" t="s">
        <v>126</v>
      </c>
      <c r="C10" s="8">
        <v>125</v>
      </c>
      <c r="D10" s="8"/>
      <c r="E10" s="8"/>
      <c r="F10" s="8"/>
      <c r="G10" s="8"/>
      <c r="H10" s="8">
        <v>125</v>
      </c>
      <c r="I10" s="8"/>
      <c r="J10" s="3"/>
    </row>
    <row r="11" spans="1:10" ht="30.75">
      <c r="A11" s="7">
        <v>42689</v>
      </c>
      <c r="B11" s="5" t="s">
        <v>127</v>
      </c>
      <c r="C11" s="8">
        <v>120</v>
      </c>
      <c r="D11" s="8"/>
      <c r="E11" s="8"/>
      <c r="F11" s="8"/>
      <c r="G11" s="8"/>
      <c r="H11" s="8">
        <v>120</v>
      </c>
      <c r="I11" s="8"/>
      <c r="J11" s="3"/>
    </row>
    <row r="12" spans="1:10" ht="15.75">
      <c r="A12" s="7">
        <v>42802</v>
      </c>
      <c r="B12" s="5" t="s">
        <v>101</v>
      </c>
      <c r="C12" s="8">
        <v>708.53</v>
      </c>
      <c r="D12" s="8"/>
      <c r="E12" s="8"/>
      <c r="F12" s="8"/>
      <c r="G12" s="8"/>
      <c r="H12" s="8">
        <v>708.53</v>
      </c>
      <c r="I12" s="8"/>
      <c r="J12" s="3"/>
    </row>
    <row r="13" spans="1:10" ht="15.75">
      <c r="A13" s="7"/>
      <c r="B13" s="5" t="s">
        <v>3</v>
      </c>
      <c r="C13" s="8">
        <v>165</v>
      </c>
      <c r="D13" s="8"/>
      <c r="E13" s="8">
        <v>165</v>
      </c>
      <c r="F13" s="8"/>
      <c r="G13" s="8"/>
      <c r="H13" s="8"/>
      <c r="I13" s="8"/>
      <c r="J13" s="3"/>
    </row>
    <row r="14" spans="1:10" ht="15.75">
      <c r="A14" s="7"/>
      <c r="B14" s="5" t="s">
        <v>140</v>
      </c>
      <c r="C14" s="8">
        <v>0.01</v>
      </c>
      <c r="D14" s="8"/>
      <c r="E14" s="8">
        <v>0.01</v>
      </c>
      <c r="F14" s="8"/>
      <c r="G14" s="8"/>
      <c r="H14" s="8"/>
      <c r="I14" s="8"/>
      <c r="J14" s="3"/>
    </row>
    <row r="15" spans="1:10" ht="15.75">
      <c r="A15" s="7"/>
      <c r="B15" s="5"/>
      <c r="C15" s="8"/>
      <c r="D15" s="8"/>
      <c r="E15" s="8"/>
      <c r="F15" s="8"/>
      <c r="G15" s="8"/>
      <c r="H15" s="8"/>
      <c r="I15" s="8"/>
      <c r="J15" s="3"/>
    </row>
    <row r="16" spans="1:10" ht="15.75">
      <c r="A16" s="7"/>
      <c r="B16" s="5"/>
      <c r="C16" s="8"/>
      <c r="D16" s="8"/>
      <c r="E16" s="8"/>
      <c r="F16" s="8"/>
      <c r="G16" s="8"/>
      <c r="H16" s="8"/>
      <c r="I16" s="8"/>
      <c r="J16" s="3"/>
    </row>
    <row r="17" spans="1:10" ht="15.75">
      <c r="A17" s="7"/>
      <c r="B17" s="5"/>
      <c r="C17" s="8"/>
      <c r="D17" s="8"/>
      <c r="E17" s="8"/>
      <c r="F17" s="8"/>
      <c r="G17" s="8"/>
      <c r="H17" s="8"/>
      <c r="I17" s="8"/>
      <c r="J17" s="3"/>
    </row>
    <row r="18" spans="1:10" ht="15.75">
      <c r="A18" s="7"/>
      <c r="B18" s="5"/>
      <c r="C18" s="8"/>
      <c r="D18" s="8"/>
      <c r="E18" s="8"/>
      <c r="F18" s="8"/>
      <c r="G18" s="8"/>
      <c r="H18" s="8"/>
      <c r="I18" s="8"/>
      <c r="J18" s="3"/>
    </row>
    <row r="19" spans="1:10" ht="15.75">
      <c r="A19" s="7"/>
      <c r="B19" s="5"/>
      <c r="C19" s="8"/>
      <c r="D19" s="8"/>
      <c r="E19" s="8"/>
      <c r="F19" s="8"/>
      <c r="G19" s="8"/>
      <c r="H19" s="8"/>
      <c r="I19" s="8"/>
      <c r="J19" s="3"/>
    </row>
    <row r="20" spans="1:10" ht="15.75">
      <c r="A20" s="7"/>
      <c r="B20" s="5"/>
      <c r="C20" s="8"/>
      <c r="D20" s="8"/>
      <c r="E20" s="8"/>
      <c r="F20" s="8"/>
      <c r="G20" s="8"/>
      <c r="H20" s="8"/>
      <c r="I20" s="8"/>
      <c r="J20" s="3"/>
    </row>
    <row r="21" spans="1:10" ht="15.75">
      <c r="A21" s="7"/>
      <c r="B21" s="5"/>
      <c r="C21" s="8"/>
      <c r="D21" s="8"/>
      <c r="E21" s="8"/>
      <c r="F21" s="8"/>
      <c r="G21" s="8"/>
      <c r="H21" s="8"/>
      <c r="I21" s="8"/>
      <c r="J21" s="3"/>
    </row>
    <row r="22" spans="1:10" ht="15.75">
      <c r="A22" s="7"/>
      <c r="B22" s="5"/>
      <c r="C22" s="8"/>
      <c r="D22" s="8"/>
      <c r="E22" s="8"/>
      <c r="F22" s="8"/>
      <c r="G22" s="8"/>
      <c r="H22" s="8"/>
      <c r="I22" s="8"/>
      <c r="J22" s="3"/>
    </row>
    <row r="23" spans="1:10" ht="15.75">
      <c r="A23" s="7"/>
      <c r="B23" s="5"/>
      <c r="C23" s="8"/>
      <c r="D23" s="8"/>
      <c r="E23" s="8"/>
      <c r="F23" s="8"/>
      <c r="G23" s="8"/>
      <c r="H23" s="8"/>
      <c r="I23" s="8"/>
      <c r="J23" s="3"/>
    </row>
    <row r="24" spans="1:10" ht="15.75">
      <c r="A24" s="7"/>
      <c r="B24" s="5"/>
      <c r="C24" s="8"/>
      <c r="D24" s="8"/>
      <c r="E24" s="8"/>
      <c r="F24" s="8"/>
      <c r="G24" s="8"/>
      <c r="H24" s="8"/>
      <c r="I24" s="8"/>
      <c r="J24" s="3"/>
    </row>
    <row r="25" spans="1:10" ht="15.75">
      <c r="A25" s="9"/>
      <c r="B25" s="5"/>
      <c r="C25" s="8"/>
      <c r="D25" s="8"/>
      <c r="E25" s="8"/>
      <c r="F25" s="8"/>
      <c r="G25" s="8"/>
      <c r="H25" s="8"/>
      <c r="I25" s="8"/>
      <c r="J25" s="3"/>
    </row>
    <row r="26" spans="1:10" ht="15.75">
      <c r="A26" s="9"/>
      <c r="B26" s="5"/>
      <c r="C26" s="8"/>
      <c r="D26" s="8"/>
      <c r="E26" s="8"/>
      <c r="F26" s="8"/>
      <c r="G26" s="8"/>
      <c r="H26" s="8"/>
      <c r="I26" s="8"/>
      <c r="J26" s="3"/>
    </row>
    <row r="27" spans="1:10" ht="15.75">
      <c r="A27" s="9"/>
      <c r="B27" s="5"/>
      <c r="C27" s="8"/>
      <c r="D27" s="8"/>
      <c r="E27" s="8"/>
      <c r="F27" s="8"/>
      <c r="G27" s="8"/>
      <c r="H27" s="8"/>
      <c r="I27" s="8"/>
      <c r="J27" s="3"/>
    </row>
    <row r="28" spans="1:10" ht="15.75">
      <c r="A28" s="9"/>
      <c r="B28" s="5"/>
      <c r="C28" s="8"/>
      <c r="D28" s="3"/>
      <c r="E28" s="3"/>
      <c r="F28" s="3"/>
      <c r="G28" s="3"/>
      <c r="H28" s="3"/>
      <c r="I28" s="3"/>
      <c r="J28" s="3"/>
    </row>
    <row r="29" spans="1:10" ht="15.75">
      <c r="A29" s="9"/>
      <c r="B29" s="5"/>
      <c r="C29" s="8"/>
      <c r="D29" s="3"/>
      <c r="E29" s="3"/>
      <c r="F29" s="3"/>
      <c r="G29" s="3"/>
      <c r="H29" s="3"/>
      <c r="I29" s="3"/>
      <c r="J29" s="3"/>
    </row>
    <row r="30" spans="1:10" ht="15.75">
      <c r="A30" s="9"/>
      <c r="B30" s="5"/>
      <c r="C30" s="8"/>
      <c r="D30" s="3"/>
      <c r="E30" s="3"/>
      <c r="F30" s="3"/>
      <c r="G30" s="3"/>
      <c r="H30" s="3"/>
      <c r="I30" s="3"/>
      <c r="J30" s="3"/>
    </row>
    <row r="31" spans="1:10" ht="15.75">
      <c r="A31" s="10"/>
      <c r="B31" s="5"/>
      <c r="C31" s="8"/>
      <c r="D31" s="3"/>
      <c r="E31" s="3"/>
      <c r="F31" s="3"/>
      <c r="G31" s="3"/>
      <c r="H31" s="3"/>
      <c r="I31" s="3"/>
      <c r="J31" s="3"/>
    </row>
    <row r="32" spans="1:10" ht="15.75">
      <c r="A32" s="10"/>
      <c r="B32" s="5"/>
      <c r="C32" s="8"/>
      <c r="D32" s="3"/>
      <c r="E32" s="3"/>
      <c r="F32" s="3"/>
      <c r="G32" s="3"/>
      <c r="H32" s="3"/>
      <c r="I32" s="3"/>
      <c r="J32" s="3"/>
    </row>
    <row r="33" spans="1:10" ht="15.75">
      <c r="A33" s="10"/>
      <c r="B33" s="5"/>
      <c r="C33" s="8"/>
      <c r="D33" s="3"/>
      <c r="E33" s="3"/>
      <c r="F33" s="3"/>
      <c r="G33" s="3"/>
      <c r="H33" s="3"/>
      <c r="I33" s="3"/>
      <c r="J33" s="3"/>
    </row>
    <row r="34" spans="1:10" ht="15.75">
      <c r="A34" s="10"/>
      <c r="B34" s="5"/>
      <c r="C34" s="8"/>
      <c r="D34" s="3"/>
      <c r="E34" s="3"/>
      <c r="F34" s="3"/>
      <c r="G34" s="3"/>
      <c r="H34" s="3"/>
      <c r="I34" s="3"/>
      <c r="J34" s="3"/>
    </row>
    <row r="35" spans="1:10" ht="15.75">
      <c r="A35" s="11"/>
      <c r="B35" s="12"/>
      <c r="C35" s="13">
        <f>SUM(C5:C34)</f>
        <v>25707.439999999999</v>
      </c>
      <c r="D35" s="13">
        <f>SUM(D5:D34)</f>
        <v>23821.61</v>
      </c>
      <c r="E35" s="13">
        <f>SUM(E4:E14)</f>
        <v>193.56</v>
      </c>
      <c r="F35" s="13"/>
      <c r="G35" s="13"/>
      <c r="H35" s="13">
        <f>SUM(H5:H34)</f>
        <v>953.53</v>
      </c>
      <c r="I35" s="13">
        <f>SUM(I5:I34)</f>
        <v>738.74</v>
      </c>
      <c r="J35" s="3">
        <f>SUM(D35:I35)</f>
        <v>25707.440000000002</v>
      </c>
    </row>
  </sheetData>
  <mergeCells count="1">
    <mergeCell ref="I3:I5"/>
  </mergeCells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8"/>
  <sheetViews>
    <sheetView zoomScale="75" zoomScaleNormal="75" workbookViewId="0">
      <pane xSplit="2" ySplit="2" topLeftCell="C94" activePane="bottomRight" state="frozen"/>
      <selection pane="topRight" activeCell="C1" sqref="C1"/>
      <selection pane="bottomLeft" activeCell="A3" sqref="A3"/>
      <selection pane="bottomRight" activeCell="F129" sqref="F129"/>
    </sheetView>
  </sheetViews>
  <sheetFormatPr defaultRowHeight="15"/>
  <cols>
    <col min="1" max="1" width="20" bestFit="1" customWidth="1"/>
    <col min="2" max="2" width="18.140625" customWidth="1"/>
    <col min="3" max="3" width="32" customWidth="1"/>
    <col min="4" max="4" width="12.5703125" bestFit="1" customWidth="1"/>
    <col min="5" max="5" width="9.85546875" bestFit="1" customWidth="1"/>
    <col min="7" max="8" width="9.85546875" bestFit="1" customWidth="1"/>
    <col min="11" max="11" width="11.7109375" bestFit="1" customWidth="1"/>
    <col min="12" max="12" width="11.85546875" customWidth="1"/>
    <col min="13" max="13" width="9.85546875" bestFit="1" customWidth="1"/>
    <col min="14" max="14" width="14.5703125" customWidth="1"/>
    <col min="15" max="16" width="9.85546875" bestFit="1" customWidth="1"/>
    <col min="20" max="20" width="11" customWidth="1"/>
    <col min="27" max="27" width="10.85546875" customWidth="1"/>
    <col min="30" max="30" width="9.85546875" bestFit="1" customWidth="1"/>
  </cols>
  <sheetData>
    <row r="1" spans="1:29" ht="18.75">
      <c r="A1" s="110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29" ht="45.75">
      <c r="A2" s="14" t="s">
        <v>11</v>
      </c>
      <c r="B2" s="14" t="s">
        <v>12</v>
      </c>
      <c r="C2" s="14" t="s">
        <v>13</v>
      </c>
      <c r="D2" s="14" t="s">
        <v>14</v>
      </c>
      <c r="E2" s="5" t="s">
        <v>15</v>
      </c>
      <c r="F2" s="5" t="s">
        <v>102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23</v>
      </c>
      <c r="O2" s="5" t="s">
        <v>24</v>
      </c>
      <c r="P2" s="14" t="s">
        <v>25</v>
      </c>
      <c r="Q2" s="14" t="s">
        <v>26</v>
      </c>
      <c r="R2" s="14" t="s">
        <v>27</v>
      </c>
      <c r="S2" s="5" t="s">
        <v>28</v>
      </c>
      <c r="T2" s="5" t="s">
        <v>29</v>
      </c>
      <c r="U2" s="5" t="s">
        <v>30</v>
      </c>
      <c r="V2" s="14" t="s">
        <v>31</v>
      </c>
      <c r="W2" s="14" t="s">
        <v>32</v>
      </c>
      <c r="X2" s="14" t="s">
        <v>33</v>
      </c>
      <c r="Y2" s="15" t="s">
        <v>34</v>
      </c>
      <c r="Z2" s="15" t="s">
        <v>35</v>
      </c>
      <c r="AA2" s="15" t="s">
        <v>115</v>
      </c>
      <c r="AB2" s="16" t="s">
        <v>36</v>
      </c>
      <c r="AC2" s="17"/>
    </row>
    <row r="3" spans="1:29" ht="15.75">
      <c r="A3" s="98">
        <v>42450</v>
      </c>
      <c r="B3" s="19">
        <v>200909</v>
      </c>
      <c r="C3" s="14" t="s">
        <v>80</v>
      </c>
      <c r="D3" s="14">
        <v>40</v>
      </c>
      <c r="E3" s="5"/>
      <c r="F3" s="5"/>
      <c r="G3" s="5"/>
      <c r="H3" s="5"/>
      <c r="I3" s="5"/>
      <c r="J3" s="5"/>
      <c r="K3" s="5"/>
      <c r="L3" s="5"/>
      <c r="M3" s="5"/>
      <c r="N3" s="5"/>
      <c r="O3" s="14"/>
      <c r="P3" s="14"/>
      <c r="Q3" s="14"/>
      <c r="R3" s="14"/>
      <c r="S3" s="5"/>
      <c r="T3" s="5"/>
      <c r="U3" s="5">
        <v>40</v>
      </c>
      <c r="V3" s="14"/>
      <c r="W3" s="14"/>
      <c r="X3" s="14"/>
      <c r="Y3" s="15"/>
      <c r="Z3" s="15"/>
      <c r="AA3" s="15"/>
      <c r="AB3" s="16"/>
      <c r="AC3" s="17"/>
    </row>
    <row r="4" spans="1:29" ht="15.75">
      <c r="A4" s="98">
        <v>42478</v>
      </c>
      <c r="B4" s="19">
        <v>200917</v>
      </c>
      <c r="C4" s="5" t="s">
        <v>81</v>
      </c>
      <c r="D4" s="14">
        <v>475</v>
      </c>
      <c r="E4" s="14"/>
      <c r="F4" s="14"/>
      <c r="G4" s="14"/>
      <c r="H4" s="14"/>
      <c r="I4" s="14"/>
      <c r="J4" s="14"/>
      <c r="K4" s="14"/>
      <c r="L4" s="14"/>
      <c r="M4" s="14">
        <v>475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0"/>
      <c r="Z4" s="20"/>
      <c r="AA4" s="20"/>
      <c r="AB4" s="20"/>
      <c r="AC4" s="21">
        <f t="shared" ref="AC4:AC13" si="0">D4-SUM(E4:AB4)</f>
        <v>0</v>
      </c>
    </row>
    <row r="5" spans="1:29" ht="15.75">
      <c r="A5" s="98"/>
      <c r="B5" s="22">
        <v>200918</v>
      </c>
      <c r="C5" s="23" t="s">
        <v>82</v>
      </c>
      <c r="D5" s="24">
        <v>6</v>
      </c>
      <c r="E5" s="24"/>
      <c r="F5" s="2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>
        <v>6</v>
      </c>
      <c r="T5" s="14"/>
      <c r="U5" s="14"/>
      <c r="V5" s="14"/>
      <c r="W5" s="14"/>
      <c r="X5" s="14"/>
      <c r="Y5" s="20"/>
      <c r="Z5" s="20"/>
      <c r="AA5" s="20"/>
      <c r="AB5" s="20"/>
      <c r="AC5" s="21">
        <f t="shared" si="0"/>
        <v>0</v>
      </c>
    </row>
    <row r="6" spans="1:29" ht="15.75">
      <c r="A6" s="98"/>
      <c r="B6" s="22">
        <v>200919</v>
      </c>
      <c r="C6" s="23" t="s">
        <v>83</v>
      </c>
      <c r="D6" s="24">
        <v>24.24</v>
      </c>
      <c r="E6" s="24"/>
      <c r="F6" s="24"/>
      <c r="G6" s="14"/>
      <c r="H6" s="14"/>
      <c r="I6" s="14"/>
      <c r="J6" s="14">
        <v>24.24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20"/>
      <c r="Z6" s="20"/>
      <c r="AA6" s="20"/>
      <c r="AB6" s="20"/>
      <c r="AC6" s="21">
        <f t="shared" si="0"/>
        <v>0</v>
      </c>
    </row>
    <row r="7" spans="1:29" ht="15.75">
      <c r="A7" s="98"/>
      <c r="B7" s="22">
        <v>200920</v>
      </c>
      <c r="C7" s="23" t="s">
        <v>84</v>
      </c>
      <c r="D7" s="24">
        <v>156.97999999999999</v>
      </c>
      <c r="E7" s="24"/>
      <c r="F7" s="24"/>
      <c r="G7" s="14"/>
      <c r="H7" s="14"/>
      <c r="I7" s="14"/>
      <c r="J7" s="14"/>
      <c r="K7" s="14"/>
      <c r="L7" s="14"/>
      <c r="M7" s="14"/>
      <c r="N7" s="14">
        <v>156.97999999999999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20"/>
      <c r="Z7" s="20"/>
      <c r="AA7" s="20"/>
      <c r="AB7" s="20"/>
      <c r="AC7" s="21">
        <f t="shared" si="0"/>
        <v>0</v>
      </c>
    </row>
    <row r="8" spans="1:29" ht="15.75">
      <c r="A8" s="98">
        <v>42491</v>
      </c>
      <c r="B8" s="22" t="s">
        <v>98</v>
      </c>
      <c r="C8" s="23" t="s">
        <v>99</v>
      </c>
      <c r="D8" s="24">
        <v>267.57</v>
      </c>
      <c r="E8" s="24"/>
      <c r="F8" s="24"/>
      <c r="G8" s="14">
        <v>267.57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20"/>
      <c r="Z8" s="20"/>
      <c r="AA8" s="20"/>
      <c r="AB8" s="20"/>
      <c r="AC8" s="21"/>
    </row>
    <row r="9" spans="1:29" ht="15.75">
      <c r="A9" s="98">
        <v>42506</v>
      </c>
      <c r="B9" s="22">
        <v>200921</v>
      </c>
      <c r="C9" s="23" t="s">
        <v>112</v>
      </c>
      <c r="D9" s="24">
        <v>26.77</v>
      </c>
      <c r="E9" s="24"/>
      <c r="F9" s="2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26.77</v>
      </c>
      <c r="U9" s="14"/>
      <c r="V9" s="14"/>
      <c r="W9" s="14"/>
      <c r="X9" s="14"/>
      <c r="Y9" s="20"/>
      <c r="Z9" s="20"/>
      <c r="AA9" s="20"/>
      <c r="AB9" s="20"/>
      <c r="AC9" s="21">
        <f t="shared" si="0"/>
        <v>0</v>
      </c>
    </row>
    <row r="10" spans="1:29" ht="15.75">
      <c r="A10" s="98"/>
      <c r="B10" s="22">
        <v>200922</v>
      </c>
      <c r="C10" s="23" t="s">
        <v>85</v>
      </c>
      <c r="D10" s="24">
        <v>1961.51</v>
      </c>
      <c r="E10" s="24"/>
      <c r="F10" s="24"/>
      <c r="G10" s="14"/>
      <c r="H10" s="14"/>
      <c r="I10" s="14"/>
      <c r="J10" s="14"/>
      <c r="K10" s="14">
        <v>1961.51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0"/>
      <c r="Z10" s="20"/>
      <c r="AA10" s="20"/>
      <c r="AB10" s="20"/>
      <c r="AC10" s="21">
        <f t="shared" si="0"/>
        <v>0</v>
      </c>
    </row>
    <row r="11" spans="1:29" ht="15.75">
      <c r="A11" s="98"/>
      <c r="B11" s="22">
        <v>200923</v>
      </c>
      <c r="C11" s="23" t="s">
        <v>86</v>
      </c>
      <c r="D11" s="24">
        <v>600</v>
      </c>
      <c r="E11" s="24"/>
      <c r="F11" s="24"/>
      <c r="G11" s="14"/>
      <c r="H11" s="14"/>
      <c r="I11" s="14"/>
      <c r="J11" s="14"/>
      <c r="K11" s="14"/>
      <c r="L11" s="14">
        <v>600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0"/>
      <c r="Z11" s="20"/>
      <c r="AA11" s="20"/>
      <c r="AB11" s="20"/>
      <c r="AC11" s="21">
        <f t="shared" si="0"/>
        <v>0</v>
      </c>
    </row>
    <row r="12" spans="1:29" ht="15.75">
      <c r="A12" s="98"/>
      <c r="B12" s="22">
        <v>200924</v>
      </c>
      <c r="C12" s="23" t="s">
        <v>87</v>
      </c>
      <c r="D12" s="24"/>
      <c r="E12" s="24"/>
      <c r="F12" s="2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0"/>
      <c r="Z12" s="20"/>
      <c r="AA12" s="20"/>
      <c r="AB12" s="20"/>
      <c r="AC12" s="21">
        <f t="shared" si="0"/>
        <v>0</v>
      </c>
    </row>
    <row r="13" spans="1:29" ht="15.75">
      <c r="A13" s="98"/>
      <c r="B13" s="22">
        <v>200925</v>
      </c>
      <c r="C13" s="23" t="s">
        <v>88</v>
      </c>
      <c r="D13" s="24">
        <v>350</v>
      </c>
      <c r="E13" s="24"/>
      <c r="F13" s="24"/>
      <c r="G13" s="14"/>
      <c r="H13" s="14"/>
      <c r="I13" s="14"/>
      <c r="J13" s="14"/>
      <c r="K13" s="14"/>
      <c r="L13" s="14">
        <v>350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0"/>
      <c r="Z13" s="20"/>
      <c r="AA13" s="20"/>
      <c r="AB13" s="20"/>
      <c r="AC13" s="21">
        <f t="shared" si="0"/>
        <v>0</v>
      </c>
    </row>
    <row r="14" spans="1:29" ht="15.75">
      <c r="A14" s="98"/>
      <c r="B14" s="22">
        <v>200926</v>
      </c>
      <c r="C14" s="23" t="s">
        <v>89</v>
      </c>
      <c r="D14" s="24">
        <v>50</v>
      </c>
      <c r="E14" s="24"/>
      <c r="F14" s="24"/>
      <c r="G14" s="14"/>
      <c r="H14" s="14"/>
      <c r="I14" s="14"/>
      <c r="J14" s="14"/>
      <c r="K14" s="14"/>
      <c r="L14" s="14">
        <v>50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0"/>
      <c r="Z14" s="20"/>
      <c r="AA14" s="20"/>
      <c r="AB14" s="20"/>
      <c r="AC14" s="21">
        <v>0</v>
      </c>
    </row>
    <row r="15" spans="1:29" ht="15.75">
      <c r="A15" s="98"/>
      <c r="B15" s="22">
        <v>200927</v>
      </c>
      <c r="C15" s="23" t="s">
        <v>83</v>
      </c>
      <c r="D15" s="24">
        <v>23.7</v>
      </c>
      <c r="E15" s="24"/>
      <c r="F15" s="24"/>
      <c r="G15" s="14"/>
      <c r="H15" s="14"/>
      <c r="I15" s="14"/>
      <c r="J15" s="14">
        <v>23.7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0"/>
      <c r="Z15" s="20"/>
      <c r="AA15" s="20"/>
      <c r="AB15" s="20"/>
      <c r="AC15" s="21">
        <f t="shared" ref="AC15:AC42" si="1">D15-SUM(E15:AB15)</f>
        <v>0</v>
      </c>
    </row>
    <row r="16" spans="1:29" ht="15.75">
      <c r="A16" s="98"/>
      <c r="B16" s="22">
        <v>200928</v>
      </c>
      <c r="C16" s="23" t="s">
        <v>84</v>
      </c>
      <c r="D16" s="24">
        <v>156.97999999999999</v>
      </c>
      <c r="E16" s="24"/>
      <c r="F16" s="24"/>
      <c r="G16" s="14"/>
      <c r="H16" s="14"/>
      <c r="I16" s="14"/>
      <c r="J16" s="14"/>
      <c r="K16" s="14"/>
      <c r="L16" s="14"/>
      <c r="M16" s="14"/>
      <c r="N16" s="14">
        <v>156.97999999999999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0"/>
      <c r="Z16" s="20"/>
      <c r="AA16" s="20"/>
      <c r="AB16" s="20"/>
      <c r="AC16" s="21">
        <f t="shared" si="1"/>
        <v>0</v>
      </c>
    </row>
    <row r="17" spans="1:29" ht="15.75">
      <c r="A17" s="98"/>
      <c r="B17" s="22">
        <v>200929</v>
      </c>
      <c r="C17" s="23" t="s">
        <v>81</v>
      </c>
      <c r="D17" s="24">
        <v>570</v>
      </c>
      <c r="E17" s="24"/>
      <c r="F17" s="24"/>
      <c r="G17" s="14"/>
      <c r="H17" s="14"/>
      <c r="I17" s="14"/>
      <c r="J17" s="14"/>
      <c r="K17" s="14"/>
      <c r="L17" s="14"/>
      <c r="M17" s="14">
        <v>570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0"/>
      <c r="Z17" s="20"/>
      <c r="AA17" s="20"/>
      <c r="AB17" s="20"/>
      <c r="AC17" s="21">
        <f t="shared" si="1"/>
        <v>0</v>
      </c>
    </row>
    <row r="18" spans="1:29" ht="15.75">
      <c r="A18" s="98"/>
      <c r="B18" s="22">
        <v>200930</v>
      </c>
      <c r="C18" s="23" t="s">
        <v>90</v>
      </c>
      <c r="D18" s="24">
        <v>160</v>
      </c>
      <c r="E18" s="24"/>
      <c r="F18" s="24"/>
      <c r="G18" s="14"/>
      <c r="H18" s="14"/>
      <c r="I18" s="14"/>
      <c r="J18" s="14"/>
      <c r="K18" s="14"/>
      <c r="L18" s="14"/>
      <c r="M18" s="14"/>
      <c r="N18" s="14"/>
      <c r="O18" s="14"/>
      <c r="P18" s="14">
        <v>160</v>
      </c>
      <c r="Q18" s="14"/>
      <c r="R18" s="14"/>
      <c r="S18" s="14"/>
      <c r="T18" s="14"/>
      <c r="U18" s="14"/>
      <c r="V18" s="14"/>
      <c r="W18" s="14"/>
      <c r="X18" s="14"/>
      <c r="Y18" s="20"/>
      <c r="Z18" s="20"/>
      <c r="AA18" s="20"/>
      <c r="AB18" s="20"/>
      <c r="AC18" s="21">
        <f t="shared" si="1"/>
        <v>0</v>
      </c>
    </row>
    <row r="19" spans="1:29" ht="15.75">
      <c r="A19" s="98">
        <v>42522</v>
      </c>
      <c r="B19" s="22" t="s">
        <v>98</v>
      </c>
      <c r="C19" s="23" t="s">
        <v>100</v>
      </c>
      <c r="D19" s="24">
        <v>267.57</v>
      </c>
      <c r="E19" s="24"/>
      <c r="F19" s="24"/>
      <c r="G19" s="14">
        <v>267.57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0"/>
      <c r="Z19" s="20"/>
      <c r="AA19" s="20"/>
      <c r="AB19" s="20"/>
      <c r="AC19" s="21"/>
    </row>
    <row r="20" spans="1:29" ht="15.75">
      <c r="A20" s="98"/>
      <c r="B20" s="22" t="s">
        <v>91</v>
      </c>
      <c r="C20" s="23" t="s">
        <v>92</v>
      </c>
      <c r="D20" s="24">
        <v>100</v>
      </c>
      <c r="E20" s="24"/>
      <c r="F20" s="24"/>
      <c r="G20" s="14"/>
      <c r="H20" s="14"/>
      <c r="I20" s="14"/>
      <c r="J20" s="14">
        <v>100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0"/>
      <c r="Z20" s="20"/>
      <c r="AA20" s="20"/>
      <c r="AB20" s="20"/>
      <c r="AC20" s="21">
        <f t="shared" si="1"/>
        <v>0</v>
      </c>
    </row>
    <row r="21" spans="1:29" ht="15.75">
      <c r="A21" s="98">
        <v>42541</v>
      </c>
      <c r="B21" s="22">
        <v>200931</v>
      </c>
      <c r="C21" s="23" t="s">
        <v>93</v>
      </c>
      <c r="D21" s="24">
        <v>250</v>
      </c>
      <c r="E21" s="24"/>
      <c r="F21" s="2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0">
        <v>250</v>
      </c>
      <c r="Z21" s="20"/>
      <c r="AA21" s="20"/>
      <c r="AB21" s="20"/>
      <c r="AC21" s="21">
        <f t="shared" si="1"/>
        <v>0</v>
      </c>
    </row>
    <row r="22" spans="1:29" ht="15.75">
      <c r="A22" s="98"/>
      <c r="B22" s="22">
        <v>200932</v>
      </c>
      <c r="C22" s="23" t="s">
        <v>94</v>
      </c>
      <c r="D22" s="24">
        <v>65.98</v>
      </c>
      <c r="E22" s="24"/>
      <c r="F22" s="24"/>
      <c r="G22" s="14"/>
      <c r="H22" s="14"/>
      <c r="I22" s="14"/>
      <c r="J22" s="14"/>
      <c r="K22" s="14"/>
      <c r="L22" s="14"/>
      <c r="M22" s="14"/>
      <c r="N22" s="14">
        <v>65.98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0"/>
      <c r="Z22" s="20"/>
      <c r="AA22" s="20"/>
      <c r="AB22" s="20"/>
      <c r="AC22" s="21">
        <f t="shared" si="1"/>
        <v>0</v>
      </c>
    </row>
    <row r="23" spans="1:29" ht="15.75">
      <c r="A23" s="98"/>
      <c r="B23" s="22">
        <v>200933</v>
      </c>
      <c r="C23" s="23" t="s">
        <v>95</v>
      </c>
      <c r="D23" s="24">
        <v>55</v>
      </c>
      <c r="E23" s="24"/>
      <c r="F23" s="2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55</v>
      </c>
      <c r="V23" s="14"/>
      <c r="W23" s="14"/>
      <c r="X23" s="14"/>
      <c r="Y23" s="20"/>
      <c r="Z23" s="20"/>
      <c r="AA23" s="20"/>
      <c r="AB23" s="20"/>
      <c r="AC23" s="21">
        <f t="shared" si="1"/>
        <v>0</v>
      </c>
    </row>
    <row r="24" spans="1:29" ht="15.75">
      <c r="A24" s="98"/>
      <c r="B24" s="22">
        <v>200934</v>
      </c>
      <c r="C24" s="23" t="s">
        <v>82</v>
      </c>
      <c r="D24" s="24">
        <v>48.25</v>
      </c>
      <c r="E24" s="24"/>
      <c r="F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48.25</v>
      </c>
      <c r="T24" s="14"/>
      <c r="U24" s="14"/>
      <c r="V24" s="14"/>
      <c r="W24" s="14"/>
      <c r="X24" s="14"/>
      <c r="Y24" s="20"/>
      <c r="Z24" s="20"/>
      <c r="AA24" s="20"/>
      <c r="AB24" s="20"/>
      <c r="AC24" s="21">
        <f t="shared" si="1"/>
        <v>0</v>
      </c>
    </row>
    <row r="25" spans="1:29" ht="15.75">
      <c r="A25" s="98"/>
      <c r="B25" s="22">
        <v>200935</v>
      </c>
      <c r="C25" s="23" t="s">
        <v>96</v>
      </c>
      <c r="D25" s="24">
        <v>650</v>
      </c>
      <c r="E25" s="24"/>
      <c r="F25" s="24"/>
      <c r="G25" s="14"/>
      <c r="H25" s="14"/>
      <c r="I25" s="14"/>
      <c r="J25" s="14"/>
      <c r="K25" s="14"/>
      <c r="L25" s="14"/>
      <c r="M25" s="14">
        <v>650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0"/>
      <c r="Z25" s="20"/>
      <c r="AA25" s="20"/>
      <c r="AB25" s="20"/>
      <c r="AC25" s="21">
        <f t="shared" si="1"/>
        <v>0</v>
      </c>
    </row>
    <row r="26" spans="1:29" ht="15.75">
      <c r="A26" s="98"/>
      <c r="B26" s="22">
        <v>200936</v>
      </c>
      <c r="C26" s="23" t="s">
        <v>97</v>
      </c>
      <c r="D26" s="24">
        <v>500</v>
      </c>
      <c r="E26" s="24"/>
      <c r="F26" s="24"/>
      <c r="G26" s="14"/>
      <c r="H26" s="14"/>
      <c r="I26" s="14"/>
      <c r="J26" s="14"/>
      <c r="K26" s="14"/>
      <c r="L26" s="14">
        <v>500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0"/>
      <c r="Z26" s="20"/>
      <c r="AA26" s="20"/>
      <c r="AB26" s="20"/>
      <c r="AC26" s="21">
        <f t="shared" si="1"/>
        <v>0</v>
      </c>
    </row>
    <row r="27" spans="1:29" ht="15.75">
      <c r="A27" s="98"/>
      <c r="B27" s="22">
        <v>200937</v>
      </c>
      <c r="C27" s="23" t="s">
        <v>84</v>
      </c>
      <c r="D27" s="24">
        <v>235.47</v>
      </c>
      <c r="E27" s="24"/>
      <c r="F27" s="24"/>
      <c r="G27" s="14"/>
      <c r="H27" s="14"/>
      <c r="I27" s="14"/>
      <c r="J27" s="14"/>
      <c r="K27" s="14"/>
      <c r="L27" s="14"/>
      <c r="M27" s="14"/>
      <c r="N27" s="14">
        <v>235.47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0"/>
      <c r="Z27" s="20"/>
      <c r="AA27" s="20"/>
      <c r="AB27" s="20"/>
      <c r="AC27" s="21">
        <f t="shared" si="1"/>
        <v>0</v>
      </c>
    </row>
    <row r="28" spans="1:29" ht="15.75">
      <c r="A28" s="98"/>
      <c r="B28" s="22">
        <v>200938</v>
      </c>
      <c r="C28" s="23" t="s">
        <v>83</v>
      </c>
      <c r="D28" s="24">
        <v>10.44</v>
      </c>
      <c r="E28" s="24"/>
      <c r="F28" s="24"/>
      <c r="G28" s="14"/>
      <c r="H28" s="14"/>
      <c r="I28" s="14"/>
      <c r="J28" s="14">
        <v>10.44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0"/>
      <c r="Z28" s="20"/>
      <c r="AA28" s="20"/>
      <c r="AB28" s="20"/>
      <c r="AC28" s="21">
        <f t="shared" si="1"/>
        <v>0</v>
      </c>
    </row>
    <row r="29" spans="1:29" ht="15.75">
      <c r="A29" s="98">
        <v>42552</v>
      </c>
      <c r="B29" s="22" t="s">
        <v>98</v>
      </c>
      <c r="C29" s="23" t="s">
        <v>99</v>
      </c>
      <c r="D29" s="24">
        <v>223.17</v>
      </c>
      <c r="E29" s="24"/>
      <c r="F29" s="24"/>
      <c r="G29" s="14">
        <v>223.17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"/>
      <c r="Z29" s="20"/>
      <c r="AA29" s="20"/>
      <c r="AB29" s="20"/>
      <c r="AC29" s="21">
        <f t="shared" si="1"/>
        <v>0</v>
      </c>
    </row>
    <row r="30" spans="1:29" ht="15.75">
      <c r="A30" s="102">
        <v>42566</v>
      </c>
      <c r="B30" s="22" t="s">
        <v>91</v>
      </c>
      <c r="C30" s="23" t="s">
        <v>103</v>
      </c>
      <c r="D30" s="24">
        <v>43.9</v>
      </c>
      <c r="E30" s="24"/>
      <c r="F30" s="24"/>
      <c r="G30" s="14"/>
      <c r="H30" s="14"/>
      <c r="I30" s="14"/>
      <c r="J30" s="14">
        <v>43.9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0"/>
      <c r="Z30" s="20"/>
      <c r="AA30" s="20"/>
      <c r="AB30" s="20"/>
      <c r="AC30" s="21">
        <f t="shared" si="1"/>
        <v>0</v>
      </c>
    </row>
    <row r="31" spans="1:29" ht="15.75">
      <c r="A31" s="102"/>
      <c r="B31" s="22">
        <v>200939</v>
      </c>
      <c r="C31" s="23" t="s">
        <v>108</v>
      </c>
      <c r="D31" s="24">
        <v>47.25</v>
      </c>
      <c r="E31" s="24"/>
      <c r="F31" s="24"/>
      <c r="G31" s="14"/>
      <c r="H31" s="14"/>
      <c r="I31" s="14"/>
      <c r="J31" s="14">
        <v>47.25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"/>
      <c r="Z31" s="20"/>
      <c r="AA31" s="20"/>
      <c r="AB31" s="20"/>
      <c r="AC31" s="21">
        <f t="shared" si="1"/>
        <v>0</v>
      </c>
    </row>
    <row r="32" spans="1:29" ht="15.75">
      <c r="A32" s="102"/>
      <c r="B32" s="22">
        <v>200940</v>
      </c>
      <c r="C32" s="23" t="s">
        <v>104</v>
      </c>
      <c r="D32" s="24">
        <v>75</v>
      </c>
      <c r="E32" s="24">
        <v>12.5</v>
      </c>
      <c r="F32" s="2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0">
        <v>62.5</v>
      </c>
      <c r="Z32" s="20"/>
      <c r="AA32" s="20"/>
      <c r="AB32" s="20"/>
      <c r="AC32" s="21">
        <f t="shared" si="1"/>
        <v>0</v>
      </c>
    </row>
    <row r="33" spans="1:29" ht="15.75">
      <c r="A33" s="102"/>
      <c r="B33" s="22">
        <v>200941</v>
      </c>
      <c r="C33" s="23" t="s">
        <v>83</v>
      </c>
      <c r="D33" s="24">
        <v>56.97</v>
      </c>
      <c r="E33" s="24"/>
      <c r="F33" s="24"/>
      <c r="G33" s="14"/>
      <c r="H33" s="14"/>
      <c r="I33" s="14"/>
      <c r="J33" s="14">
        <v>56.97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"/>
      <c r="Z33" s="20"/>
      <c r="AA33" s="20"/>
      <c r="AB33" s="20"/>
      <c r="AC33" s="21">
        <f t="shared" si="1"/>
        <v>0</v>
      </c>
    </row>
    <row r="34" spans="1:29" ht="15.75">
      <c r="A34" s="102"/>
      <c r="B34" s="22">
        <v>200942</v>
      </c>
      <c r="C34" s="23" t="s">
        <v>97</v>
      </c>
      <c r="D34" s="24">
        <v>6</v>
      </c>
      <c r="E34" s="24"/>
      <c r="F34" s="24"/>
      <c r="G34" s="14"/>
      <c r="H34" s="14"/>
      <c r="I34" s="14"/>
      <c r="J34" s="14">
        <v>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20"/>
      <c r="Z34" s="20"/>
      <c r="AA34" s="20"/>
      <c r="AB34" s="20"/>
      <c r="AC34" s="21">
        <f t="shared" si="1"/>
        <v>0</v>
      </c>
    </row>
    <row r="35" spans="1:29" ht="15.75">
      <c r="A35" s="102">
        <v>42541</v>
      </c>
      <c r="B35" s="22">
        <v>200943</v>
      </c>
      <c r="C35" s="23" t="s">
        <v>81</v>
      </c>
      <c r="D35" s="24">
        <v>570</v>
      </c>
      <c r="E35" s="24"/>
      <c r="F35" s="24"/>
      <c r="G35" s="14"/>
      <c r="H35" s="14"/>
      <c r="I35" s="14"/>
      <c r="J35" s="14"/>
      <c r="K35" s="14"/>
      <c r="L35" s="14"/>
      <c r="M35" s="14">
        <v>570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20"/>
      <c r="Z35" s="20"/>
      <c r="AA35" s="20"/>
      <c r="AB35" s="20"/>
      <c r="AC35" s="21">
        <f t="shared" si="1"/>
        <v>0</v>
      </c>
    </row>
    <row r="36" spans="1:29" ht="15.75">
      <c r="A36" s="102">
        <v>42583</v>
      </c>
      <c r="B36" s="22" t="s">
        <v>98</v>
      </c>
      <c r="C36" s="23" t="s">
        <v>100</v>
      </c>
      <c r="D36" s="24">
        <v>223.17</v>
      </c>
      <c r="E36" s="24"/>
      <c r="F36" s="24"/>
      <c r="G36" s="14">
        <v>223.17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20"/>
      <c r="Z36" s="20"/>
      <c r="AA36" s="20"/>
      <c r="AB36" s="20"/>
      <c r="AC36" s="21">
        <f t="shared" si="1"/>
        <v>0</v>
      </c>
    </row>
    <row r="37" spans="1:29" ht="15.75">
      <c r="A37" s="18"/>
      <c r="B37" s="22">
        <v>200944</v>
      </c>
      <c r="C37" s="23" t="s">
        <v>90</v>
      </c>
      <c r="D37" s="24">
        <v>360</v>
      </c>
      <c r="E37" s="24"/>
      <c r="F37" s="24"/>
      <c r="G37" s="14"/>
      <c r="H37" s="14"/>
      <c r="I37" s="14"/>
      <c r="J37" s="14"/>
      <c r="K37" s="14"/>
      <c r="L37" s="14"/>
      <c r="M37" s="14"/>
      <c r="N37" s="14"/>
      <c r="O37" s="14"/>
      <c r="P37" s="14">
        <v>360</v>
      </c>
      <c r="Q37" s="14"/>
      <c r="R37" s="14"/>
      <c r="S37" s="14"/>
      <c r="T37" s="14"/>
      <c r="U37" s="14"/>
      <c r="V37" s="14"/>
      <c r="W37" s="14"/>
      <c r="X37" s="14"/>
      <c r="Y37" s="20"/>
      <c r="Z37" s="20"/>
      <c r="AA37" s="20"/>
      <c r="AB37" s="20"/>
      <c r="AC37" s="21">
        <f t="shared" si="1"/>
        <v>0</v>
      </c>
    </row>
    <row r="38" spans="1:29" ht="15.75">
      <c r="A38" s="18"/>
      <c r="B38" s="22">
        <v>200945</v>
      </c>
      <c r="C38" s="23" t="s">
        <v>105</v>
      </c>
      <c r="D38" s="24">
        <v>2731.2</v>
      </c>
      <c r="E38" s="24">
        <v>455.2</v>
      </c>
      <c r="F38" s="24"/>
      <c r="G38" s="14"/>
      <c r="H38" s="14"/>
      <c r="I38" s="14"/>
      <c r="J38" s="14"/>
      <c r="K38" s="14"/>
      <c r="L38" s="14"/>
      <c r="M38" s="14"/>
      <c r="N38" s="14">
        <v>2276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0"/>
      <c r="Z38" s="20"/>
      <c r="AA38" s="20"/>
      <c r="AB38" s="20"/>
      <c r="AC38" s="21">
        <f t="shared" si="1"/>
        <v>0</v>
      </c>
    </row>
    <row r="39" spans="1:29" ht="30.75">
      <c r="A39" s="102">
        <v>42585</v>
      </c>
      <c r="B39" s="22" t="s">
        <v>106</v>
      </c>
      <c r="C39" s="23" t="s">
        <v>107</v>
      </c>
      <c r="D39" s="24">
        <v>21.92</v>
      </c>
      <c r="E39" s="24"/>
      <c r="F39" s="24"/>
      <c r="G39" s="14">
        <v>21.92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0"/>
      <c r="Z39" s="20"/>
      <c r="AA39" s="20"/>
      <c r="AB39" s="20"/>
      <c r="AC39" s="21">
        <f t="shared" si="1"/>
        <v>0</v>
      </c>
    </row>
    <row r="40" spans="1:29" ht="15.75">
      <c r="A40" s="102">
        <v>42601</v>
      </c>
      <c r="B40" s="22" t="s">
        <v>106</v>
      </c>
      <c r="C40" s="23" t="s">
        <v>128</v>
      </c>
      <c r="D40" s="24">
        <v>176</v>
      </c>
      <c r="E40" s="24"/>
      <c r="F40" s="24"/>
      <c r="G40" s="14"/>
      <c r="H40" s="14"/>
      <c r="I40" s="14"/>
      <c r="J40" s="14"/>
      <c r="K40" s="14"/>
      <c r="L40" s="14"/>
      <c r="M40" s="14"/>
      <c r="N40" s="14">
        <v>176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20"/>
      <c r="Z40" s="20"/>
      <c r="AA40" s="20"/>
      <c r="AB40" s="20"/>
      <c r="AC40" s="21">
        <f t="shared" si="1"/>
        <v>0</v>
      </c>
    </row>
    <row r="41" spans="1:29" ht="15.75">
      <c r="A41" s="102">
        <v>42614</v>
      </c>
      <c r="B41" s="22" t="s">
        <v>98</v>
      </c>
      <c r="C41" s="23" t="s">
        <v>100</v>
      </c>
      <c r="D41" s="24">
        <v>228.35</v>
      </c>
      <c r="E41" s="24"/>
      <c r="F41" s="24"/>
      <c r="G41" s="14">
        <v>228.35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0"/>
      <c r="Z41" s="20"/>
      <c r="AA41" s="20"/>
      <c r="AB41" s="20"/>
      <c r="AC41" s="21">
        <f t="shared" si="1"/>
        <v>0</v>
      </c>
    </row>
    <row r="42" spans="1:29" ht="15.75">
      <c r="A42" s="102">
        <v>42629</v>
      </c>
      <c r="B42" s="22" t="s">
        <v>98</v>
      </c>
      <c r="C42" s="23" t="s">
        <v>109</v>
      </c>
      <c r="D42" s="24">
        <v>1193.28</v>
      </c>
      <c r="E42" s="24"/>
      <c r="F42" s="24"/>
      <c r="G42" s="14"/>
      <c r="H42" s="14">
        <v>1193.28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0"/>
      <c r="Z42" s="20"/>
      <c r="AA42" s="20"/>
      <c r="AB42" s="20"/>
      <c r="AC42" s="21">
        <f t="shared" si="1"/>
        <v>0</v>
      </c>
    </row>
    <row r="43" spans="1:29" ht="15.75">
      <c r="A43" s="102">
        <v>42635</v>
      </c>
      <c r="B43" s="22">
        <v>200946</v>
      </c>
      <c r="C43" s="23" t="s">
        <v>113</v>
      </c>
      <c r="D43" s="24">
        <v>240</v>
      </c>
      <c r="E43" s="24">
        <v>40</v>
      </c>
      <c r="F43" s="24"/>
      <c r="G43" s="14"/>
      <c r="H43" s="14"/>
      <c r="I43" s="14"/>
      <c r="J43" s="14">
        <v>200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20"/>
      <c r="Z43" s="20"/>
      <c r="AA43" s="20"/>
      <c r="AB43" s="20"/>
      <c r="AC43" s="21">
        <v>0</v>
      </c>
    </row>
    <row r="44" spans="1:29" ht="15.75">
      <c r="A44" s="102"/>
      <c r="B44" s="22">
        <v>200947</v>
      </c>
      <c r="C44" s="23" t="s">
        <v>114</v>
      </c>
      <c r="D44" s="24">
        <v>240</v>
      </c>
      <c r="E44" s="24">
        <v>40</v>
      </c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20"/>
      <c r="Z44" s="20"/>
      <c r="AA44" s="20">
        <v>200</v>
      </c>
      <c r="AB44" s="20"/>
      <c r="AC44" s="21">
        <v>0</v>
      </c>
    </row>
    <row r="45" spans="1:29" ht="15.75">
      <c r="A45" s="18"/>
      <c r="B45" s="22">
        <v>200948</v>
      </c>
      <c r="C45" s="23" t="s">
        <v>110</v>
      </c>
      <c r="D45" s="24">
        <v>18.309999999999999</v>
      </c>
      <c r="E45" s="24">
        <v>3.05</v>
      </c>
      <c r="F45" s="24"/>
      <c r="G45" s="14"/>
      <c r="H45" s="14"/>
      <c r="I45" s="14"/>
      <c r="J45" s="14">
        <v>15.26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0"/>
      <c r="Z45" s="20"/>
      <c r="AA45" s="20"/>
      <c r="AB45" s="20"/>
      <c r="AC45" s="21">
        <f t="shared" ref="AC45:AC63" si="2">D45-SUM(E45:AB45)</f>
        <v>0</v>
      </c>
    </row>
    <row r="46" spans="1:29" ht="15.75">
      <c r="A46" s="18"/>
      <c r="B46" s="22">
        <v>200949</v>
      </c>
      <c r="C46" s="23" t="s">
        <v>111</v>
      </c>
      <c r="D46" s="24">
        <v>239.4</v>
      </c>
      <c r="E46" s="24">
        <v>39.9</v>
      </c>
      <c r="F46" s="24"/>
      <c r="G46" s="14"/>
      <c r="H46" s="14"/>
      <c r="I46" s="14"/>
      <c r="J46" s="14"/>
      <c r="K46" s="14"/>
      <c r="L46" s="14"/>
      <c r="M46" s="14"/>
      <c r="N46" s="14">
        <v>199.5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0"/>
      <c r="Z46" s="20"/>
      <c r="AA46" s="20"/>
      <c r="AB46" s="20"/>
      <c r="AC46" s="21">
        <f t="shared" si="2"/>
        <v>0</v>
      </c>
    </row>
    <row r="47" spans="1:29" ht="15.75">
      <c r="A47" s="18"/>
      <c r="B47" s="22">
        <v>200950</v>
      </c>
      <c r="C47" s="23" t="s">
        <v>116</v>
      </c>
      <c r="D47" s="24">
        <v>68.569999999999993</v>
      </c>
      <c r="E47" s="24">
        <v>11.43</v>
      </c>
      <c r="F47" s="24"/>
      <c r="G47" s="14"/>
      <c r="H47" s="14"/>
      <c r="I47" s="14"/>
      <c r="J47" s="14"/>
      <c r="K47" s="14"/>
      <c r="L47" s="14"/>
      <c r="M47" s="14"/>
      <c r="N47" s="14"/>
      <c r="O47" s="14"/>
      <c r="P47" s="14">
        <v>57.14</v>
      </c>
      <c r="Q47" s="14"/>
      <c r="R47" s="14"/>
      <c r="S47" s="14"/>
      <c r="T47" s="14"/>
      <c r="U47" s="14"/>
      <c r="V47" s="14"/>
      <c r="W47" s="14"/>
      <c r="X47" s="14"/>
      <c r="Y47" s="20"/>
      <c r="Z47" s="20"/>
      <c r="AA47" s="20"/>
      <c r="AB47" s="20"/>
      <c r="AC47" s="21">
        <f t="shared" si="2"/>
        <v>0</v>
      </c>
    </row>
    <row r="48" spans="1:29" ht="15.75">
      <c r="A48" s="18"/>
      <c r="B48" s="22">
        <v>200951</v>
      </c>
      <c r="C48" s="23" t="s">
        <v>108</v>
      </c>
      <c r="D48" s="24">
        <v>47.25</v>
      </c>
      <c r="E48" s="24"/>
      <c r="F48" s="24"/>
      <c r="G48" s="14"/>
      <c r="H48" s="14"/>
      <c r="I48" s="14"/>
      <c r="J48" s="14">
        <v>47.25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20"/>
      <c r="Z48" s="20"/>
      <c r="AA48" s="20"/>
      <c r="AB48" s="20"/>
      <c r="AC48" s="21">
        <f t="shared" si="2"/>
        <v>0</v>
      </c>
    </row>
    <row r="49" spans="1:29" ht="15.75">
      <c r="A49" s="25"/>
      <c r="B49" s="22">
        <v>200952</v>
      </c>
      <c r="C49" s="23" t="s">
        <v>83</v>
      </c>
      <c r="D49" s="24">
        <v>34.96</v>
      </c>
      <c r="E49" s="24"/>
      <c r="F49" s="24"/>
      <c r="G49" s="14"/>
      <c r="H49" s="14"/>
      <c r="I49" s="14"/>
      <c r="J49" s="14">
        <v>34.96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20"/>
      <c r="Z49" s="20"/>
      <c r="AA49" s="20"/>
      <c r="AB49" s="20"/>
      <c r="AC49" s="21">
        <f t="shared" si="2"/>
        <v>0</v>
      </c>
    </row>
    <row r="50" spans="1:29" ht="15.75">
      <c r="A50" s="104">
        <v>42632</v>
      </c>
      <c r="B50" s="22">
        <v>200953</v>
      </c>
      <c r="C50" s="23" t="s">
        <v>117</v>
      </c>
      <c r="D50" s="24">
        <v>250</v>
      </c>
      <c r="E50" s="24"/>
      <c r="F50" s="24"/>
      <c r="G50" s="14"/>
      <c r="H50" s="14"/>
      <c r="I50" s="14"/>
      <c r="J50" s="14"/>
      <c r="K50" s="14"/>
      <c r="L50" s="14"/>
      <c r="M50" s="14"/>
      <c r="N50" s="14"/>
      <c r="O50" s="14">
        <v>250</v>
      </c>
      <c r="P50" s="14"/>
      <c r="Q50" s="14"/>
      <c r="R50" s="14"/>
      <c r="S50" s="14"/>
      <c r="T50" s="14"/>
      <c r="U50" s="14"/>
      <c r="V50" s="14"/>
      <c r="W50" s="14"/>
      <c r="X50" s="14"/>
      <c r="Y50" s="20"/>
      <c r="Z50" s="20"/>
      <c r="AA50" s="20"/>
      <c r="AB50" s="20"/>
      <c r="AC50" s="21">
        <f t="shared" si="2"/>
        <v>0</v>
      </c>
    </row>
    <row r="51" spans="1:29" ht="15.75">
      <c r="A51" s="102">
        <v>42632</v>
      </c>
      <c r="B51" s="22">
        <v>200954</v>
      </c>
      <c r="C51" s="23" t="s">
        <v>81</v>
      </c>
      <c r="D51" s="24">
        <v>1505</v>
      </c>
      <c r="E51" s="24"/>
      <c r="F51" s="24"/>
      <c r="G51" s="14"/>
      <c r="H51" s="14"/>
      <c r="I51" s="14"/>
      <c r="J51" s="14"/>
      <c r="K51" s="14"/>
      <c r="L51" s="14"/>
      <c r="M51" s="14">
        <v>1505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20"/>
      <c r="Z51" s="20"/>
      <c r="AA51" s="20"/>
      <c r="AB51" s="20"/>
      <c r="AC51" s="21">
        <f t="shared" si="2"/>
        <v>0</v>
      </c>
    </row>
    <row r="52" spans="1:29" ht="15.75">
      <c r="A52" s="102"/>
      <c r="B52" s="22">
        <v>200955</v>
      </c>
      <c r="C52" s="23" t="s">
        <v>118</v>
      </c>
      <c r="D52" s="24">
        <v>400</v>
      </c>
      <c r="E52" s="24"/>
      <c r="F52" s="2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>
        <v>400</v>
      </c>
      <c r="Y52" s="20"/>
      <c r="Z52" s="20"/>
      <c r="AA52" s="20"/>
      <c r="AB52" s="20"/>
      <c r="AC52" s="21">
        <f t="shared" si="2"/>
        <v>0</v>
      </c>
    </row>
    <row r="53" spans="1:29" ht="15.75">
      <c r="A53" s="102"/>
      <c r="B53" s="22">
        <v>200956</v>
      </c>
      <c r="C53" s="23" t="s">
        <v>108</v>
      </c>
      <c r="D53" s="24">
        <v>47.25</v>
      </c>
      <c r="E53" s="24"/>
      <c r="F53" s="24"/>
      <c r="G53" s="14"/>
      <c r="H53" s="14"/>
      <c r="I53" s="14"/>
      <c r="J53" s="14">
        <v>47.25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0"/>
      <c r="Z53" s="20"/>
      <c r="AA53" s="20"/>
      <c r="AB53" s="20"/>
      <c r="AC53" s="21">
        <f t="shared" si="2"/>
        <v>0</v>
      </c>
    </row>
    <row r="54" spans="1:29" ht="15.75">
      <c r="A54" s="102">
        <v>42644</v>
      </c>
      <c r="B54" s="22" t="s">
        <v>98</v>
      </c>
      <c r="C54" s="23" t="s">
        <v>99</v>
      </c>
      <c r="D54" s="24">
        <v>228.35</v>
      </c>
      <c r="E54" s="24"/>
      <c r="F54" s="24"/>
      <c r="G54" s="14">
        <v>228.35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0"/>
      <c r="Z54" s="20"/>
      <c r="AA54" s="20"/>
      <c r="AB54" s="20"/>
      <c r="AC54" s="21">
        <f t="shared" si="2"/>
        <v>0</v>
      </c>
    </row>
    <row r="55" spans="1:29" ht="15.75">
      <c r="A55" s="104"/>
      <c r="B55" s="22" t="s">
        <v>106</v>
      </c>
      <c r="C55" s="23" t="s">
        <v>83</v>
      </c>
      <c r="D55" s="24">
        <v>56.11</v>
      </c>
      <c r="E55" s="24"/>
      <c r="F55" s="24"/>
      <c r="G55" s="14"/>
      <c r="H55" s="14"/>
      <c r="I55" s="14"/>
      <c r="J55" s="14">
        <v>56.11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0"/>
      <c r="Z55" s="20"/>
      <c r="AA55" s="20"/>
      <c r="AB55" s="20"/>
      <c r="AC55" s="21">
        <f t="shared" si="2"/>
        <v>0</v>
      </c>
    </row>
    <row r="56" spans="1:29" ht="15.75">
      <c r="A56" s="104"/>
      <c r="B56" s="22" t="s">
        <v>106</v>
      </c>
      <c r="C56" s="23" t="s">
        <v>119</v>
      </c>
      <c r="D56" s="24">
        <v>186.4</v>
      </c>
      <c r="E56" s="24"/>
      <c r="F56" s="24"/>
      <c r="G56" s="14"/>
      <c r="H56" s="14"/>
      <c r="I56" s="14"/>
      <c r="J56" s="14"/>
      <c r="K56" s="14"/>
      <c r="L56" s="14"/>
      <c r="M56" s="14"/>
      <c r="N56" s="14">
        <v>186.4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0"/>
      <c r="Z56" s="20"/>
      <c r="AA56" s="20"/>
      <c r="AB56" s="20"/>
      <c r="AC56" s="21">
        <f t="shared" si="2"/>
        <v>0</v>
      </c>
    </row>
    <row r="57" spans="1:29" ht="15.75">
      <c r="A57" s="104"/>
      <c r="B57" s="22" t="s">
        <v>91</v>
      </c>
      <c r="C57" s="23" t="s">
        <v>120</v>
      </c>
      <c r="D57" s="24">
        <v>3.98</v>
      </c>
      <c r="E57" s="24"/>
      <c r="F57" s="2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0"/>
      <c r="Z57" s="20"/>
      <c r="AA57" s="20">
        <v>3.98</v>
      </c>
      <c r="AB57" s="20"/>
      <c r="AC57" s="21">
        <f t="shared" si="2"/>
        <v>0</v>
      </c>
    </row>
    <row r="58" spans="1:29" ht="15.75">
      <c r="A58" s="104"/>
      <c r="B58" s="22" t="s">
        <v>121</v>
      </c>
      <c r="C58" s="23" t="s">
        <v>122</v>
      </c>
      <c r="D58" s="24">
        <v>103.75</v>
      </c>
      <c r="E58" s="24"/>
      <c r="F58" s="2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0"/>
      <c r="Z58" s="20"/>
      <c r="AA58" s="20">
        <v>103.75</v>
      </c>
      <c r="AB58" s="20"/>
      <c r="AC58" s="21">
        <f t="shared" si="2"/>
        <v>0</v>
      </c>
    </row>
    <row r="59" spans="1:29" ht="15.75">
      <c r="A59" s="104"/>
      <c r="B59" s="22" t="s">
        <v>106</v>
      </c>
      <c r="C59" s="23" t="s">
        <v>123</v>
      </c>
      <c r="D59" s="24">
        <v>168.8</v>
      </c>
      <c r="E59" s="24"/>
      <c r="F59" s="24"/>
      <c r="G59" s="14">
        <v>168.8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0"/>
      <c r="Z59" s="20"/>
      <c r="AA59" s="20"/>
      <c r="AB59" s="20"/>
      <c r="AC59" s="21">
        <f t="shared" si="2"/>
        <v>0</v>
      </c>
    </row>
    <row r="60" spans="1:29" ht="15.75">
      <c r="A60" s="104">
        <v>42675</v>
      </c>
      <c r="B60" s="22" t="s">
        <v>98</v>
      </c>
      <c r="C60" s="23" t="s">
        <v>100</v>
      </c>
      <c r="D60" s="24">
        <v>228.35</v>
      </c>
      <c r="E60" s="24"/>
      <c r="F60" s="24"/>
      <c r="G60" s="14">
        <v>228.35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0"/>
      <c r="Z60" s="20"/>
      <c r="AA60" s="20"/>
      <c r="AB60" s="20"/>
      <c r="AC60" s="21">
        <f t="shared" si="2"/>
        <v>0</v>
      </c>
    </row>
    <row r="61" spans="1:29" ht="15.75">
      <c r="A61" s="104"/>
      <c r="B61" s="22" t="s">
        <v>106</v>
      </c>
      <c r="C61" s="23" t="s">
        <v>83</v>
      </c>
      <c r="D61" s="24">
        <v>40.57</v>
      </c>
      <c r="E61" s="24"/>
      <c r="F61" s="24"/>
      <c r="G61" s="14"/>
      <c r="H61" s="14"/>
      <c r="I61" s="14"/>
      <c r="J61" s="14">
        <v>40.57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0"/>
      <c r="Z61" s="20"/>
      <c r="AA61" s="20"/>
      <c r="AB61" s="20"/>
      <c r="AC61" s="21">
        <f t="shared" si="2"/>
        <v>0</v>
      </c>
    </row>
    <row r="62" spans="1:29" ht="15.75">
      <c r="A62" s="104"/>
      <c r="B62" s="22" t="s">
        <v>106</v>
      </c>
      <c r="C62" s="23" t="s">
        <v>124</v>
      </c>
      <c r="D62" s="24">
        <v>307</v>
      </c>
      <c r="E62" s="24"/>
      <c r="F62" s="24"/>
      <c r="G62" s="14"/>
      <c r="H62" s="14"/>
      <c r="I62" s="14"/>
      <c r="J62" s="14"/>
      <c r="K62" s="14"/>
      <c r="L62" s="14"/>
      <c r="M62" s="14"/>
      <c r="N62" s="14">
        <v>307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0"/>
      <c r="Z62" s="20"/>
      <c r="AA62" s="20"/>
      <c r="AB62" s="20"/>
      <c r="AC62" s="21">
        <f t="shared" si="2"/>
        <v>0</v>
      </c>
    </row>
    <row r="63" spans="1:29" ht="15.75">
      <c r="A63" s="104"/>
      <c r="B63" s="22">
        <v>200957</v>
      </c>
      <c r="C63" s="23" t="s">
        <v>125</v>
      </c>
      <c r="D63" s="24">
        <v>50</v>
      </c>
      <c r="E63" s="24"/>
      <c r="F63" s="24"/>
      <c r="G63" s="14"/>
      <c r="H63" s="14"/>
      <c r="I63" s="14">
        <v>50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0"/>
      <c r="Z63" s="20"/>
      <c r="AA63" s="20"/>
      <c r="AB63" s="20"/>
      <c r="AC63" s="21">
        <f t="shared" si="2"/>
        <v>0</v>
      </c>
    </row>
    <row r="64" spans="1:29" ht="15.75">
      <c r="A64" s="104"/>
      <c r="B64" s="22">
        <v>200958</v>
      </c>
      <c r="C64" s="23" t="s">
        <v>87</v>
      </c>
      <c r="D64" s="24"/>
      <c r="E64" s="24"/>
      <c r="F64" s="2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0"/>
      <c r="Z64" s="20"/>
      <c r="AA64" s="20"/>
      <c r="AB64" s="20"/>
      <c r="AC64" s="21">
        <v>0</v>
      </c>
    </row>
    <row r="65" spans="1:32" ht="15.75">
      <c r="A65" s="104"/>
      <c r="B65" s="22">
        <v>200959</v>
      </c>
      <c r="C65" s="23" t="s">
        <v>90</v>
      </c>
      <c r="D65" s="24">
        <v>520</v>
      </c>
      <c r="E65" s="24"/>
      <c r="F65" s="24"/>
      <c r="G65" s="14"/>
      <c r="H65" s="14"/>
      <c r="I65" s="14"/>
      <c r="J65" s="14"/>
      <c r="K65" s="14"/>
      <c r="L65" s="14"/>
      <c r="M65" s="14"/>
      <c r="N65" s="14"/>
      <c r="O65" s="14"/>
      <c r="P65" s="14">
        <v>520</v>
      </c>
      <c r="Q65" s="14"/>
      <c r="R65" s="14"/>
      <c r="S65" s="14"/>
      <c r="T65" s="14"/>
      <c r="U65" s="14"/>
      <c r="V65" s="14"/>
      <c r="W65" s="14"/>
      <c r="X65" s="14"/>
      <c r="Y65" s="20"/>
      <c r="Z65" s="20"/>
      <c r="AA65" s="20"/>
      <c r="AB65" s="20"/>
      <c r="AC65" s="21">
        <v>0</v>
      </c>
    </row>
    <row r="66" spans="1:32" ht="15.75">
      <c r="A66" s="104">
        <v>42705</v>
      </c>
      <c r="B66" s="22" t="s">
        <v>98</v>
      </c>
      <c r="C66" s="23" t="s">
        <v>100</v>
      </c>
      <c r="D66" s="24">
        <v>228.35</v>
      </c>
      <c r="E66" s="24"/>
      <c r="F66" s="24"/>
      <c r="G66" s="14">
        <v>228.35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0"/>
      <c r="Z66" s="20"/>
      <c r="AA66" s="20"/>
      <c r="AB66" s="20"/>
      <c r="AC66" s="21">
        <f t="shared" ref="AC66:AC75" si="3">D66-SUM(E66:AB66)</f>
        <v>0</v>
      </c>
    </row>
    <row r="67" spans="1:32" ht="15.75">
      <c r="A67" s="25"/>
      <c r="B67" s="22">
        <v>200960</v>
      </c>
      <c r="C67" s="23" t="s">
        <v>81</v>
      </c>
      <c r="D67" s="24">
        <v>405</v>
      </c>
      <c r="E67" s="24"/>
      <c r="F67" s="24"/>
      <c r="G67" s="14"/>
      <c r="H67" s="14"/>
      <c r="I67" s="14"/>
      <c r="J67" s="14"/>
      <c r="K67" s="14"/>
      <c r="L67" s="14"/>
      <c r="M67" s="14">
        <v>405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0"/>
      <c r="Z67" s="20"/>
      <c r="AA67" s="20"/>
      <c r="AB67" s="20"/>
      <c r="AC67" s="21">
        <f t="shared" si="3"/>
        <v>0</v>
      </c>
    </row>
    <row r="68" spans="1:32" ht="15.75">
      <c r="A68" s="104">
        <v>42738</v>
      </c>
      <c r="B68" s="22" t="s">
        <v>68</v>
      </c>
      <c r="C68" s="23" t="s">
        <v>129</v>
      </c>
      <c r="D68" s="24">
        <v>228.35</v>
      </c>
      <c r="E68" s="24"/>
      <c r="F68" s="24"/>
      <c r="G68" s="14">
        <v>228.35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0"/>
      <c r="Z68" s="20"/>
      <c r="AA68" s="20"/>
      <c r="AB68" s="20"/>
      <c r="AC68" s="21">
        <f t="shared" si="3"/>
        <v>0</v>
      </c>
    </row>
    <row r="69" spans="1:32" ht="15.75">
      <c r="A69" s="104">
        <v>42744</v>
      </c>
      <c r="B69" s="22">
        <v>200961</v>
      </c>
      <c r="C69" s="23" t="s">
        <v>90</v>
      </c>
      <c r="D69" s="24">
        <v>200</v>
      </c>
      <c r="E69" s="24"/>
      <c r="F69" s="24"/>
      <c r="G69" s="14"/>
      <c r="H69" s="14"/>
      <c r="I69" s="14"/>
      <c r="J69" s="14"/>
      <c r="K69" s="14"/>
      <c r="L69" s="14"/>
      <c r="M69" s="14"/>
      <c r="N69" s="14"/>
      <c r="O69" s="14"/>
      <c r="P69" s="14">
        <v>200</v>
      </c>
      <c r="Q69" s="14"/>
      <c r="R69" s="14"/>
      <c r="S69" s="14"/>
      <c r="T69" s="14"/>
      <c r="U69" s="14"/>
      <c r="V69" s="14"/>
      <c r="W69" s="14"/>
      <c r="X69" s="14"/>
      <c r="Y69" s="16"/>
      <c r="Z69" s="16"/>
      <c r="AA69" s="16"/>
      <c r="AB69" s="20"/>
      <c r="AC69" s="21">
        <f t="shared" si="3"/>
        <v>0</v>
      </c>
    </row>
    <row r="70" spans="1:32" ht="15.75">
      <c r="A70" s="104">
        <v>41656</v>
      </c>
      <c r="B70" s="22" t="s">
        <v>106</v>
      </c>
      <c r="C70" s="23" t="s">
        <v>83</v>
      </c>
      <c r="D70" s="24">
        <v>14.04</v>
      </c>
      <c r="E70" s="24"/>
      <c r="F70" s="24"/>
      <c r="G70" s="14"/>
      <c r="H70" s="14"/>
      <c r="I70" s="14"/>
      <c r="J70" s="14">
        <v>14.04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6"/>
      <c r="Z70" s="16"/>
      <c r="AA70" s="16"/>
      <c r="AB70" s="20"/>
      <c r="AC70" s="21">
        <f t="shared" si="3"/>
        <v>0</v>
      </c>
    </row>
    <row r="71" spans="1:32" ht="30.75">
      <c r="A71" s="104">
        <v>42752</v>
      </c>
      <c r="B71" s="22" t="s">
        <v>106</v>
      </c>
      <c r="C71" s="23" t="s">
        <v>130</v>
      </c>
      <c r="D71" s="24">
        <v>230.85</v>
      </c>
      <c r="E71" s="24"/>
      <c r="F71" s="24"/>
      <c r="G71" s="14"/>
      <c r="H71" s="14"/>
      <c r="I71" s="14"/>
      <c r="J71" s="14"/>
      <c r="K71" s="14"/>
      <c r="L71" s="14"/>
      <c r="M71" s="14"/>
      <c r="N71" s="14">
        <v>230.85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6"/>
      <c r="Z71" s="16"/>
      <c r="AA71" s="16"/>
      <c r="AB71" s="20"/>
      <c r="AC71" s="21">
        <f t="shared" si="3"/>
        <v>0</v>
      </c>
    </row>
    <row r="72" spans="1:32" ht="15.75">
      <c r="A72" s="102">
        <v>42755</v>
      </c>
      <c r="B72" s="22" t="s">
        <v>102</v>
      </c>
      <c r="C72" s="23" t="s">
        <v>131</v>
      </c>
      <c r="D72" s="24">
        <v>164.6</v>
      </c>
      <c r="E72" s="24"/>
      <c r="F72" s="24"/>
      <c r="G72" s="24">
        <v>164.6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34"/>
      <c r="Z72" s="34"/>
      <c r="AA72" s="34"/>
      <c r="AB72" s="35"/>
      <c r="AC72" s="36">
        <f t="shared" si="3"/>
        <v>0</v>
      </c>
      <c r="AD72" s="37"/>
      <c r="AE72" s="37"/>
      <c r="AF72" s="37"/>
    </row>
    <row r="73" spans="1:32" ht="15.75">
      <c r="A73" s="102"/>
      <c r="B73" s="22">
        <v>200962</v>
      </c>
      <c r="C73" s="23" t="s">
        <v>87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34"/>
      <c r="Z73" s="34"/>
      <c r="AA73" s="34"/>
      <c r="AB73" s="35"/>
      <c r="AC73" s="36">
        <f t="shared" si="3"/>
        <v>0</v>
      </c>
      <c r="AD73" s="37"/>
      <c r="AE73" s="37"/>
      <c r="AF73" s="37"/>
    </row>
    <row r="74" spans="1:32" ht="15.75">
      <c r="A74" s="102"/>
      <c r="B74" s="22">
        <v>200963</v>
      </c>
      <c r="C74" s="23" t="s">
        <v>87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34"/>
      <c r="Z74" s="34"/>
      <c r="AA74" s="34"/>
      <c r="AB74" s="35"/>
      <c r="AC74" s="36">
        <f t="shared" si="3"/>
        <v>0</v>
      </c>
      <c r="AD74" s="37"/>
      <c r="AE74" s="37"/>
      <c r="AF74" s="37"/>
    </row>
    <row r="75" spans="1:32" ht="15.75">
      <c r="A75" s="102"/>
      <c r="B75" s="22">
        <v>200964</v>
      </c>
      <c r="C75" s="23" t="s">
        <v>133</v>
      </c>
      <c r="D75" s="24">
        <v>51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>
        <v>51</v>
      </c>
      <c r="T75" s="24"/>
      <c r="U75" s="24"/>
      <c r="V75" s="24"/>
      <c r="W75" s="24"/>
      <c r="X75" s="24"/>
      <c r="Y75" s="34"/>
      <c r="Z75" s="34"/>
      <c r="AA75" s="34"/>
      <c r="AB75" s="35"/>
      <c r="AC75" s="36">
        <f t="shared" si="3"/>
        <v>0</v>
      </c>
      <c r="AD75" s="37"/>
      <c r="AE75" s="37"/>
      <c r="AF75" s="37"/>
    </row>
    <row r="76" spans="1:32" ht="15.75">
      <c r="A76" s="102"/>
      <c r="B76" s="22">
        <v>200965</v>
      </c>
      <c r="C76" s="23" t="s">
        <v>142</v>
      </c>
      <c r="D76" s="24">
        <v>56.74</v>
      </c>
      <c r="E76" s="24"/>
      <c r="F76" s="24"/>
      <c r="G76" s="24"/>
      <c r="H76" s="24"/>
      <c r="I76" s="24"/>
      <c r="J76" s="24"/>
      <c r="K76" s="24"/>
      <c r="L76" s="24"/>
      <c r="M76" s="24"/>
      <c r="N76" s="24">
        <v>56.74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34"/>
      <c r="Z76" s="34"/>
      <c r="AA76" s="34"/>
      <c r="AB76" s="35"/>
      <c r="AC76" s="36">
        <v>0</v>
      </c>
      <c r="AD76" s="37"/>
      <c r="AE76" s="37"/>
      <c r="AF76" s="37"/>
    </row>
    <row r="77" spans="1:32" ht="15.75">
      <c r="A77" s="102"/>
      <c r="B77" s="22">
        <v>200966</v>
      </c>
      <c r="C77" s="23" t="s">
        <v>108</v>
      </c>
      <c r="D77" s="24">
        <v>47.25</v>
      </c>
      <c r="E77" s="24"/>
      <c r="F77" s="24"/>
      <c r="G77" s="24"/>
      <c r="H77" s="24"/>
      <c r="I77" s="24"/>
      <c r="J77" s="24">
        <v>47.25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34"/>
      <c r="Z77" s="34"/>
      <c r="AA77" s="34"/>
      <c r="AB77" s="35"/>
      <c r="AC77" s="36">
        <f t="shared" ref="AC77:AC82" si="4">D77-SUM(E77:AB77)</f>
        <v>0</v>
      </c>
      <c r="AD77" s="37"/>
      <c r="AE77" s="37"/>
      <c r="AF77" s="37"/>
    </row>
    <row r="78" spans="1:32" ht="15.75">
      <c r="A78" s="104">
        <v>42766</v>
      </c>
      <c r="B78" s="22">
        <v>200967</v>
      </c>
      <c r="C78" s="23" t="s">
        <v>132</v>
      </c>
      <c r="D78" s="24">
        <v>2000</v>
      </c>
      <c r="E78" s="24">
        <v>333.33</v>
      </c>
      <c r="F78" s="24"/>
      <c r="G78" s="24"/>
      <c r="H78" s="24"/>
      <c r="I78" s="24"/>
      <c r="J78" s="24"/>
      <c r="K78" s="24"/>
      <c r="L78" s="24"/>
      <c r="M78" s="24"/>
      <c r="N78" s="24"/>
      <c r="O78" s="24">
        <v>1666.67</v>
      </c>
      <c r="P78" s="24"/>
      <c r="Q78" s="24"/>
      <c r="R78" s="24"/>
      <c r="S78" s="24"/>
      <c r="T78" s="24"/>
      <c r="U78" s="24"/>
      <c r="V78" s="24"/>
      <c r="W78" s="24"/>
      <c r="X78" s="24"/>
      <c r="Y78" s="34"/>
      <c r="Z78" s="34"/>
      <c r="AA78" s="34"/>
      <c r="AB78" s="35"/>
      <c r="AC78" s="36">
        <f t="shared" si="4"/>
        <v>0</v>
      </c>
      <c r="AD78" s="37"/>
      <c r="AE78" s="37"/>
      <c r="AF78" s="37"/>
    </row>
    <row r="79" spans="1:32" ht="15.75">
      <c r="A79" s="104"/>
      <c r="B79" s="105">
        <v>42767</v>
      </c>
      <c r="C79" s="23" t="s">
        <v>100</v>
      </c>
      <c r="D79" s="24">
        <v>341.45</v>
      </c>
      <c r="E79" s="24"/>
      <c r="F79" s="24"/>
      <c r="G79" s="24">
        <v>341.45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34"/>
      <c r="Z79" s="34"/>
      <c r="AA79" s="34"/>
      <c r="AB79" s="34"/>
      <c r="AC79" s="36">
        <f t="shared" si="4"/>
        <v>0</v>
      </c>
      <c r="AD79" s="37"/>
      <c r="AE79" s="37"/>
      <c r="AF79" s="37"/>
    </row>
    <row r="80" spans="1:32" ht="15.75">
      <c r="A80" s="104"/>
      <c r="B80" s="22">
        <v>200968</v>
      </c>
      <c r="C80" s="23" t="s">
        <v>87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34"/>
      <c r="Z80" s="34"/>
      <c r="AA80" s="34"/>
      <c r="AB80" s="34"/>
      <c r="AC80" s="36">
        <f t="shared" si="4"/>
        <v>0</v>
      </c>
      <c r="AD80" s="37"/>
      <c r="AE80" s="37"/>
      <c r="AF80" s="37"/>
    </row>
    <row r="81" spans="1:32" ht="15.75">
      <c r="A81" s="104"/>
      <c r="B81" s="22">
        <v>200969</v>
      </c>
      <c r="C81" s="23" t="s">
        <v>137</v>
      </c>
      <c r="D81" s="24">
        <v>17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>
        <v>17</v>
      </c>
      <c r="X81" s="24"/>
      <c r="Y81" s="34"/>
      <c r="Z81" s="34"/>
      <c r="AA81" s="34"/>
      <c r="AB81" s="34"/>
      <c r="AC81" s="36">
        <f t="shared" si="4"/>
        <v>0</v>
      </c>
      <c r="AD81" s="37"/>
      <c r="AE81" s="37"/>
      <c r="AF81" s="37"/>
    </row>
    <row r="82" spans="1:32" ht="15.75">
      <c r="A82" s="104"/>
      <c r="B82" s="22">
        <v>200970</v>
      </c>
      <c r="C82" s="23" t="s">
        <v>135</v>
      </c>
      <c r="D82" s="24">
        <v>54</v>
      </c>
      <c r="E82" s="24"/>
      <c r="F82" s="2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>
        <v>54</v>
      </c>
      <c r="V82" s="14"/>
      <c r="W82" s="14"/>
      <c r="X82" s="14"/>
      <c r="Y82" s="16"/>
      <c r="Z82" s="16"/>
      <c r="AA82" s="16"/>
      <c r="AB82" s="16"/>
      <c r="AC82" s="21">
        <f t="shared" si="4"/>
        <v>0</v>
      </c>
    </row>
    <row r="83" spans="1:32" ht="15.75">
      <c r="A83" s="104"/>
      <c r="B83" s="22">
        <v>200971</v>
      </c>
      <c r="C83" s="23" t="s">
        <v>143</v>
      </c>
      <c r="D83" s="24">
        <v>30</v>
      </c>
      <c r="E83" s="24"/>
      <c r="F83" s="2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>
        <v>30</v>
      </c>
      <c r="R83" s="14"/>
      <c r="S83" s="14"/>
      <c r="T83" s="14"/>
      <c r="U83" s="14"/>
      <c r="V83" s="14"/>
      <c r="W83" s="14"/>
      <c r="X83" s="14"/>
      <c r="Y83" s="16"/>
      <c r="Z83" s="16"/>
      <c r="AA83" s="16"/>
      <c r="AB83" s="16"/>
      <c r="AC83" s="21"/>
    </row>
    <row r="84" spans="1:32" ht="15.75">
      <c r="A84" s="104"/>
      <c r="B84" s="22">
        <v>200972</v>
      </c>
      <c r="C84" s="23" t="s">
        <v>124</v>
      </c>
      <c r="D84" s="24">
        <v>89.4</v>
      </c>
      <c r="E84" s="24"/>
      <c r="F84" s="24"/>
      <c r="G84" s="14"/>
      <c r="H84" s="14"/>
      <c r="I84" s="14"/>
      <c r="J84" s="14"/>
      <c r="K84" s="14"/>
      <c r="L84" s="14"/>
      <c r="M84" s="14"/>
      <c r="N84" s="14">
        <v>89.4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6"/>
      <c r="Z84" s="16"/>
      <c r="AA84" s="16"/>
      <c r="AB84" s="16"/>
      <c r="AC84" s="21">
        <f t="shared" ref="AC84:AC88" si="5">D84-SUM(E84:AB84)</f>
        <v>0</v>
      </c>
    </row>
    <row r="85" spans="1:32" ht="15.75">
      <c r="A85" s="104"/>
      <c r="B85" s="22">
        <v>200973</v>
      </c>
      <c r="C85" s="23" t="s">
        <v>83</v>
      </c>
      <c r="D85" s="24">
        <v>9.9</v>
      </c>
      <c r="E85" s="24"/>
      <c r="F85" s="24"/>
      <c r="G85" s="14"/>
      <c r="H85" s="14"/>
      <c r="I85" s="14"/>
      <c r="J85" s="14">
        <v>9.9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6"/>
      <c r="Z85" s="16"/>
      <c r="AA85" s="16"/>
      <c r="AB85" s="16"/>
      <c r="AC85" s="21">
        <f t="shared" si="5"/>
        <v>0</v>
      </c>
    </row>
    <row r="86" spans="1:32" ht="15.75">
      <c r="A86" s="104"/>
      <c r="B86" s="22">
        <v>200974</v>
      </c>
      <c r="C86" s="23" t="s">
        <v>90</v>
      </c>
      <c r="D86" s="24">
        <v>520</v>
      </c>
      <c r="E86" s="24"/>
      <c r="F86" s="24"/>
      <c r="G86" s="14"/>
      <c r="H86" s="14"/>
      <c r="I86" s="14"/>
      <c r="J86" s="14"/>
      <c r="K86" s="14"/>
      <c r="L86" s="14"/>
      <c r="M86" s="14"/>
      <c r="N86" s="14"/>
      <c r="O86" s="14"/>
      <c r="P86" s="14">
        <v>520</v>
      </c>
      <c r="Q86" s="14"/>
      <c r="R86" s="14"/>
      <c r="S86" s="14"/>
      <c r="T86" s="14"/>
      <c r="U86" s="14"/>
      <c r="V86" s="14"/>
      <c r="W86" s="14"/>
      <c r="X86" s="14"/>
      <c r="Y86" s="16"/>
      <c r="Z86" s="16"/>
      <c r="AA86" s="16"/>
      <c r="AB86" s="16"/>
      <c r="AC86" s="21">
        <f t="shared" si="5"/>
        <v>0</v>
      </c>
    </row>
    <row r="87" spans="1:32" ht="15.75">
      <c r="A87" s="102">
        <v>42790</v>
      </c>
      <c r="B87" s="22">
        <v>200975</v>
      </c>
      <c r="C87" s="23" t="s">
        <v>134</v>
      </c>
      <c r="D87" s="24">
        <v>450</v>
      </c>
      <c r="E87" s="24"/>
      <c r="F87" s="2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6">
        <v>450</v>
      </c>
      <c r="Z87" s="16"/>
      <c r="AA87" s="16"/>
      <c r="AB87" s="16"/>
      <c r="AC87" s="21">
        <f t="shared" si="5"/>
        <v>0</v>
      </c>
    </row>
    <row r="88" spans="1:32" ht="15.75">
      <c r="A88" s="102">
        <v>42795</v>
      </c>
      <c r="B88" s="22" t="s">
        <v>68</v>
      </c>
      <c r="C88" s="23" t="s">
        <v>100</v>
      </c>
      <c r="D88" s="24">
        <v>266.05</v>
      </c>
      <c r="E88" s="24"/>
      <c r="F88" s="24"/>
      <c r="G88" s="14">
        <v>266.05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6"/>
      <c r="Z88" s="16"/>
      <c r="AA88" s="16"/>
      <c r="AB88" s="16"/>
      <c r="AC88" s="21">
        <f t="shared" si="5"/>
        <v>0</v>
      </c>
    </row>
    <row r="89" spans="1:32" ht="15.75">
      <c r="A89" s="102">
        <v>42796</v>
      </c>
      <c r="B89" s="22" t="s">
        <v>106</v>
      </c>
      <c r="C89" s="23" t="s">
        <v>136</v>
      </c>
      <c r="D89" s="24">
        <v>206.4</v>
      </c>
      <c r="E89" s="24">
        <v>34.4</v>
      </c>
      <c r="F89" s="24"/>
      <c r="G89" s="14"/>
      <c r="H89" s="14"/>
      <c r="I89" s="14"/>
      <c r="J89" s="14"/>
      <c r="K89" s="14"/>
      <c r="L89" s="14"/>
      <c r="M89" s="14"/>
      <c r="N89" s="14">
        <v>172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6"/>
      <c r="Z89" s="16"/>
      <c r="AA89" s="16"/>
      <c r="AB89" s="16"/>
      <c r="AC89" s="21"/>
    </row>
    <row r="90" spans="1:32" ht="15.75">
      <c r="A90" s="102">
        <v>42810</v>
      </c>
      <c r="B90" s="22" t="s">
        <v>98</v>
      </c>
      <c r="C90" s="23" t="s">
        <v>138</v>
      </c>
      <c r="D90" s="24">
        <v>1172.06</v>
      </c>
      <c r="E90" s="24"/>
      <c r="F90" s="24"/>
      <c r="G90" s="14"/>
      <c r="H90" s="14">
        <v>1172.06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6"/>
      <c r="Z90" s="16"/>
      <c r="AA90" s="16"/>
      <c r="AB90" s="16"/>
      <c r="AC90" s="21"/>
    </row>
    <row r="91" spans="1:32" ht="15.75">
      <c r="A91" s="102"/>
      <c r="B91" s="22">
        <v>200976</v>
      </c>
      <c r="C91" s="23" t="s">
        <v>35</v>
      </c>
      <c r="D91" s="24">
        <v>409</v>
      </c>
      <c r="E91" s="24"/>
      <c r="F91" s="2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  <c r="Z91" s="16">
        <v>409</v>
      </c>
      <c r="AA91" s="16"/>
      <c r="AB91" s="16"/>
      <c r="AC91" s="21"/>
    </row>
    <row r="92" spans="1:32" ht="15.75">
      <c r="A92" s="102"/>
      <c r="B92" s="22">
        <v>200977</v>
      </c>
      <c r="C92" s="23" t="s">
        <v>144</v>
      </c>
      <c r="D92" s="24">
        <v>178.54</v>
      </c>
      <c r="E92" s="24">
        <v>29.76</v>
      </c>
      <c r="F92" s="2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>
        <v>148.78</v>
      </c>
      <c r="V92" s="14"/>
      <c r="W92" s="14"/>
      <c r="X92" s="14"/>
      <c r="Y92" s="16"/>
      <c r="Z92" s="16"/>
      <c r="AA92" s="16"/>
      <c r="AB92" s="16"/>
      <c r="AC92" s="21"/>
    </row>
    <row r="93" spans="1:32" ht="15.75">
      <c r="A93" s="102"/>
      <c r="B93" s="22">
        <v>200978</v>
      </c>
      <c r="C93" s="23" t="s">
        <v>145</v>
      </c>
      <c r="D93" s="24">
        <v>70.56</v>
      </c>
      <c r="E93" s="24">
        <v>11.76</v>
      </c>
      <c r="F93" s="24"/>
      <c r="G93" s="14"/>
      <c r="H93" s="14"/>
      <c r="I93" s="14"/>
      <c r="J93" s="14"/>
      <c r="K93" s="14"/>
      <c r="L93" s="14"/>
      <c r="M93" s="14"/>
      <c r="N93" s="14"/>
      <c r="O93" s="14"/>
      <c r="P93" s="14">
        <v>58.8</v>
      </c>
      <c r="Q93" s="14"/>
      <c r="R93" s="14"/>
      <c r="S93" s="14"/>
      <c r="T93" s="14"/>
      <c r="U93" s="14"/>
      <c r="V93" s="14"/>
      <c r="W93" s="14"/>
      <c r="X93" s="14"/>
      <c r="Y93" s="16"/>
      <c r="Z93" s="16"/>
      <c r="AA93" s="16"/>
      <c r="AB93" s="16"/>
      <c r="AC93" s="21"/>
    </row>
    <row r="94" spans="1:32" ht="15.75">
      <c r="A94" s="102"/>
      <c r="B94" s="22">
        <v>200979</v>
      </c>
      <c r="C94" s="23" t="s">
        <v>146</v>
      </c>
      <c r="D94" s="24"/>
      <c r="E94" s="24"/>
      <c r="F94" s="2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  <c r="Z94" s="16"/>
      <c r="AA94" s="16"/>
      <c r="AB94" s="16"/>
      <c r="AC94" s="21">
        <f t="shared" ref="AC94:AC102" si="6">D94-SUM(E94:AB94)</f>
        <v>0</v>
      </c>
    </row>
    <row r="95" spans="1:32" ht="15.75">
      <c r="A95" s="102"/>
      <c r="B95" s="22">
        <v>200980</v>
      </c>
      <c r="C95" s="23" t="s">
        <v>132</v>
      </c>
      <c r="D95" s="24">
        <v>2105.92</v>
      </c>
      <c r="E95" s="24">
        <v>350.99</v>
      </c>
      <c r="F95" s="24"/>
      <c r="G95" s="14"/>
      <c r="H95" s="14"/>
      <c r="I95" s="14"/>
      <c r="J95" s="14"/>
      <c r="K95" s="14"/>
      <c r="L95" s="14"/>
      <c r="M95" s="14"/>
      <c r="N95" s="14"/>
      <c r="O95" s="14">
        <v>1754.93</v>
      </c>
      <c r="P95" s="14"/>
      <c r="Q95" s="14"/>
      <c r="R95" s="14"/>
      <c r="S95" s="14"/>
      <c r="T95" s="14"/>
      <c r="U95" s="14"/>
      <c r="V95" s="14"/>
      <c r="W95" s="14"/>
      <c r="X95" s="14"/>
      <c r="Y95" s="16"/>
      <c r="Z95" s="16"/>
      <c r="AA95" s="16"/>
      <c r="AB95" s="16"/>
      <c r="AC95" s="21">
        <f t="shared" si="6"/>
        <v>0</v>
      </c>
    </row>
    <row r="96" spans="1:32" ht="15.75">
      <c r="A96" s="102"/>
      <c r="B96" s="22">
        <v>200981</v>
      </c>
      <c r="C96" s="23" t="s">
        <v>108</v>
      </c>
      <c r="D96" s="24">
        <v>47.25</v>
      </c>
      <c r="E96" s="24"/>
      <c r="F96" s="24"/>
      <c r="G96" s="14"/>
      <c r="H96" s="14"/>
      <c r="I96" s="14"/>
      <c r="J96" s="14">
        <v>47.25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  <c r="Z96" s="16"/>
      <c r="AA96" s="16"/>
      <c r="AB96" s="16"/>
      <c r="AC96" s="21">
        <f t="shared" si="6"/>
        <v>0</v>
      </c>
    </row>
    <row r="97" spans="1:29" ht="15.75">
      <c r="A97" s="106"/>
      <c r="B97" s="26">
        <v>200982</v>
      </c>
      <c r="C97" s="27" t="s">
        <v>119</v>
      </c>
      <c r="D97" s="28">
        <v>93.15</v>
      </c>
      <c r="E97" s="28"/>
      <c r="F97" s="28"/>
      <c r="G97" s="29"/>
      <c r="H97" s="29"/>
      <c r="I97" s="29"/>
      <c r="J97" s="29"/>
      <c r="K97" s="29"/>
      <c r="L97" s="29"/>
      <c r="M97" s="29"/>
      <c r="N97" s="29">
        <v>93.15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16"/>
      <c r="Z97" s="16"/>
      <c r="AA97" s="16"/>
      <c r="AB97" s="16"/>
      <c r="AC97" s="21">
        <f t="shared" si="6"/>
        <v>0</v>
      </c>
    </row>
    <row r="98" spans="1:29" ht="15.75">
      <c r="A98" s="18"/>
      <c r="B98" s="22">
        <v>200983</v>
      </c>
      <c r="C98" s="23" t="s">
        <v>123</v>
      </c>
      <c r="D98" s="24">
        <v>164.8</v>
      </c>
      <c r="E98" s="24"/>
      <c r="F98" s="24"/>
      <c r="G98" s="14">
        <v>164.8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  <c r="Z98" s="16"/>
      <c r="AA98" s="16"/>
      <c r="AB98" s="16"/>
      <c r="AC98" s="21">
        <f t="shared" si="6"/>
        <v>0</v>
      </c>
    </row>
    <row r="99" spans="1:29" ht="15.75">
      <c r="A99" s="18"/>
      <c r="B99" s="22" t="s">
        <v>68</v>
      </c>
      <c r="C99" s="23" t="s">
        <v>141</v>
      </c>
      <c r="D99" s="24">
        <v>247.1</v>
      </c>
      <c r="E99" s="24"/>
      <c r="F99" s="24"/>
      <c r="G99" s="14">
        <v>247.1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  <c r="Z99" s="16"/>
      <c r="AA99" s="16"/>
      <c r="AB99" s="16"/>
      <c r="AC99" s="21">
        <f t="shared" si="6"/>
        <v>0</v>
      </c>
    </row>
    <row r="100" spans="1:29" ht="15.75">
      <c r="A100" s="18"/>
      <c r="B100" s="22">
        <v>200984</v>
      </c>
      <c r="C100" s="23" t="s">
        <v>83</v>
      </c>
      <c r="D100" s="24">
        <v>9.4</v>
      </c>
      <c r="E100" s="24"/>
      <c r="F100" s="24"/>
      <c r="G100" s="14"/>
      <c r="H100" s="14"/>
      <c r="I100" s="14"/>
      <c r="J100" s="14">
        <v>9.4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20"/>
      <c r="Z100" s="20"/>
      <c r="AA100" s="20"/>
      <c r="AB100" s="16"/>
      <c r="AC100" s="21">
        <f t="shared" si="6"/>
        <v>0</v>
      </c>
    </row>
    <row r="101" spans="1:29" ht="15.75">
      <c r="A101" s="18"/>
      <c r="B101" s="22"/>
      <c r="C101" s="23"/>
      <c r="D101" s="24"/>
      <c r="E101" s="24"/>
      <c r="F101" s="2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20"/>
      <c r="Z101" s="20"/>
      <c r="AA101" s="20"/>
      <c r="AB101" s="16"/>
      <c r="AC101" s="21">
        <f t="shared" si="6"/>
        <v>0</v>
      </c>
    </row>
    <row r="102" spans="1:29" ht="15.75">
      <c r="A102" s="18"/>
      <c r="B102" s="22"/>
      <c r="C102" s="23"/>
      <c r="D102" s="24"/>
      <c r="E102" s="24"/>
      <c r="F102" s="2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20"/>
      <c r="Z102" s="20"/>
      <c r="AA102" s="20"/>
      <c r="AB102" s="16"/>
      <c r="AC102" s="21">
        <f t="shared" si="6"/>
        <v>0</v>
      </c>
    </row>
    <row r="103" spans="1:29" ht="15.75">
      <c r="A103" s="18"/>
      <c r="B103" s="22"/>
      <c r="C103" s="23"/>
      <c r="D103" s="24"/>
      <c r="E103" s="24"/>
      <c r="F103" s="2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20"/>
      <c r="Z103" s="20"/>
      <c r="AA103" s="20"/>
      <c r="AB103" s="16"/>
      <c r="AC103" s="21"/>
    </row>
    <row r="104" spans="1:29" ht="15.75">
      <c r="A104" s="18"/>
      <c r="B104" s="22"/>
      <c r="C104" s="23"/>
      <c r="D104" s="24"/>
      <c r="E104" s="24"/>
      <c r="F104" s="2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20"/>
      <c r="Z104" s="20"/>
      <c r="AA104" s="20"/>
      <c r="AB104" s="16"/>
      <c r="AC104" s="21">
        <f>D104-SUM(E104:AB104)</f>
        <v>0</v>
      </c>
    </row>
    <row r="105" spans="1:29" ht="15.75">
      <c r="A105" s="18"/>
      <c r="B105" s="22"/>
      <c r="C105" s="23"/>
      <c r="D105" s="24"/>
      <c r="E105" s="24"/>
      <c r="F105" s="2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20"/>
      <c r="Z105" s="20"/>
      <c r="AA105" s="20"/>
      <c r="AB105" s="16"/>
      <c r="AC105" s="21">
        <f>D105-SUM(E105:AB105)</f>
        <v>0</v>
      </c>
    </row>
    <row r="106" spans="1:29" ht="15.75">
      <c r="A106" s="18"/>
      <c r="B106" s="22"/>
      <c r="C106" s="23"/>
      <c r="D106" s="24"/>
      <c r="E106" s="24"/>
      <c r="F106" s="2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20"/>
      <c r="Z106" s="20"/>
      <c r="AA106" s="20"/>
      <c r="AB106" s="16"/>
      <c r="AC106" s="21">
        <f>D106-SUM(E106:AB106)</f>
        <v>0</v>
      </c>
    </row>
    <row r="107" spans="1:29" ht="15.75">
      <c r="A107" s="18"/>
      <c r="B107" s="22"/>
      <c r="C107" s="23"/>
      <c r="D107" s="24"/>
      <c r="E107" s="24"/>
      <c r="F107" s="2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20"/>
      <c r="Z107" s="20"/>
      <c r="AA107" s="20"/>
      <c r="AB107" s="16"/>
      <c r="AC107" s="21"/>
    </row>
    <row r="108" spans="1:29" ht="15.75">
      <c r="A108" s="18"/>
      <c r="B108" s="22"/>
      <c r="C108" s="23"/>
      <c r="D108" s="24"/>
      <c r="E108" s="24"/>
      <c r="F108" s="2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20"/>
      <c r="Z108" s="20"/>
      <c r="AA108" s="20"/>
      <c r="AB108" s="16"/>
      <c r="AC108" s="21">
        <f>D108-SUM(E108:AB108)</f>
        <v>0</v>
      </c>
    </row>
    <row r="109" spans="1:29" ht="15.75">
      <c r="A109" s="18"/>
      <c r="B109" s="22"/>
      <c r="C109" s="23"/>
      <c r="D109" s="24"/>
      <c r="E109" s="24"/>
      <c r="F109" s="2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20"/>
      <c r="Z109" s="20"/>
      <c r="AA109" s="20"/>
      <c r="AB109" s="16"/>
      <c r="AC109" s="21">
        <f>D109-SUM(E109:AB109)</f>
        <v>0</v>
      </c>
    </row>
    <row r="110" spans="1:29" ht="15.75">
      <c r="A110" s="18"/>
      <c r="B110" s="22"/>
      <c r="C110" s="23"/>
      <c r="D110" s="24"/>
      <c r="E110" s="24"/>
      <c r="F110" s="2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20"/>
      <c r="Z110" s="20"/>
      <c r="AA110" s="20"/>
      <c r="AB110" s="16"/>
      <c r="AC110" s="21">
        <f>D110-SUM(E110:AB110)</f>
        <v>0</v>
      </c>
    </row>
    <row r="111" spans="1:29" ht="15.75">
      <c r="A111" s="18"/>
      <c r="B111" s="22"/>
      <c r="C111" s="23"/>
      <c r="D111" s="24"/>
      <c r="E111" s="24"/>
      <c r="F111" s="2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20"/>
      <c r="Z111" s="20"/>
      <c r="AA111" s="20"/>
      <c r="AB111" s="16"/>
      <c r="AC111" s="21"/>
    </row>
    <row r="112" spans="1:29" ht="15.75">
      <c r="A112" s="18"/>
      <c r="B112" s="22"/>
      <c r="C112" s="23"/>
      <c r="D112" s="24"/>
      <c r="E112" s="24"/>
      <c r="F112" s="2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20"/>
      <c r="Z112" s="20"/>
      <c r="AA112" s="20"/>
      <c r="AB112" s="16"/>
      <c r="AC112" s="21">
        <f>D112-SUM(E112:AB112)</f>
        <v>0</v>
      </c>
    </row>
    <row r="113" spans="1:30" ht="15.75">
      <c r="A113" s="18"/>
      <c r="B113" s="22"/>
      <c r="C113" s="23"/>
      <c r="D113" s="24"/>
      <c r="E113" s="24"/>
      <c r="F113" s="2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20"/>
      <c r="Z113" s="20"/>
      <c r="AA113" s="20"/>
      <c r="AB113" s="16"/>
      <c r="AC113" s="21">
        <f>D113-SUM(E113:AB113)</f>
        <v>0</v>
      </c>
    </row>
    <row r="114" spans="1:30" ht="15.75">
      <c r="A114" s="18"/>
      <c r="B114" s="22"/>
      <c r="C114" s="23"/>
      <c r="D114" s="24"/>
      <c r="E114" s="24"/>
      <c r="F114" s="2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20"/>
      <c r="Z114" s="20"/>
      <c r="AA114" s="20"/>
      <c r="AB114" s="16"/>
      <c r="AC114" s="21">
        <f>D114-SUM(E114:AB114)</f>
        <v>0</v>
      </c>
    </row>
    <row r="115" spans="1:30" ht="15.75">
      <c r="A115" s="18"/>
      <c r="B115" s="22"/>
      <c r="C115" s="23"/>
      <c r="D115" s="24"/>
      <c r="E115" s="24"/>
      <c r="F115" s="2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20"/>
      <c r="Z115" s="20"/>
      <c r="AA115" s="20"/>
      <c r="AB115" s="16"/>
      <c r="AC115" s="21">
        <f>D115-SUM(E115:AB115)</f>
        <v>0</v>
      </c>
    </row>
    <row r="116" spans="1:30" ht="15.75">
      <c r="A116" s="18"/>
      <c r="B116" s="19"/>
      <c r="C116" s="30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20"/>
      <c r="Z116" s="20"/>
      <c r="AA116" s="20"/>
      <c r="AB116" s="20"/>
      <c r="AC116" s="21">
        <f>D116-SUM(E116:AB116)</f>
        <v>0</v>
      </c>
    </row>
    <row r="117" spans="1:30" ht="15.75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3">
        <f>SUM(E117:AB117)</f>
        <v>0</v>
      </c>
    </row>
    <row r="118" spans="1:30" ht="15.75">
      <c r="A118" s="14"/>
      <c r="B118" s="19"/>
      <c r="C118" s="14"/>
      <c r="D118" s="14">
        <f t="shared" ref="D118:W118" si="7">SUM(D3:D117)</f>
        <v>28099.88</v>
      </c>
      <c r="E118" s="14">
        <f t="shared" si="7"/>
        <v>1362.3199999999997</v>
      </c>
      <c r="F118" s="14">
        <f>SUM(F3:F117)</f>
        <v>0</v>
      </c>
      <c r="G118" s="14">
        <f t="shared" si="7"/>
        <v>3497.9499999999994</v>
      </c>
      <c r="H118" s="14">
        <f t="shared" si="7"/>
        <v>2365.34</v>
      </c>
      <c r="I118" s="14">
        <f t="shared" si="7"/>
        <v>50</v>
      </c>
      <c r="J118" s="14">
        <f t="shared" si="7"/>
        <v>881.74</v>
      </c>
      <c r="K118" s="14">
        <f t="shared" si="7"/>
        <v>1961.51</v>
      </c>
      <c r="L118" s="14">
        <f t="shared" si="7"/>
        <v>1500</v>
      </c>
      <c r="M118" s="14">
        <f t="shared" si="7"/>
        <v>4175</v>
      </c>
      <c r="N118" s="14">
        <f t="shared" si="7"/>
        <v>4402.4499999999989</v>
      </c>
      <c r="O118" s="14">
        <f t="shared" si="7"/>
        <v>3671.6000000000004</v>
      </c>
      <c r="P118" s="14">
        <f t="shared" si="7"/>
        <v>1875.9399999999998</v>
      </c>
      <c r="Q118" s="14">
        <f>SUM(Q3:Q117)</f>
        <v>30</v>
      </c>
      <c r="R118" s="14">
        <f t="shared" si="7"/>
        <v>0</v>
      </c>
      <c r="S118" s="14">
        <f t="shared" si="7"/>
        <v>105.25</v>
      </c>
      <c r="T118" s="14">
        <f t="shared" si="7"/>
        <v>26.77</v>
      </c>
      <c r="U118" s="14">
        <f t="shared" si="7"/>
        <v>297.77999999999997</v>
      </c>
      <c r="V118" s="14">
        <f t="shared" si="7"/>
        <v>0</v>
      </c>
      <c r="W118" s="14">
        <f t="shared" si="7"/>
        <v>17</v>
      </c>
      <c r="X118" s="14">
        <f>SUM(X3:X117)</f>
        <v>400</v>
      </c>
      <c r="Y118" s="100">
        <f>SUM(Y3:Y117)</f>
        <v>762.5</v>
      </c>
      <c r="Z118" s="100">
        <f>SUM(Z3:Z117)</f>
        <v>409</v>
      </c>
      <c r="AA118" s="100">
        <f>SUM(AA3:AA117)</f>
        <v>307.73</v>
      </c>
      <c r="AB118" s="100">
        <f>SUM(AB3:AB117)</f>
        <v>0</v>
      </c>
      <c r="AC118" s="101"/>
      <c r="AD118" s="99">
        <f>SUM(E118:AB118)</f>
        <v>28099.879999999994</v>
      </c>
    </row>
  </sheetData>
  <mergeCells count="1">
    <mergeCell ref="A1:K1"/>
  </mergeCells>
  <printOptions horizontalCentered="1" verticalCentered="1"/>
  <pageMargins left="0" right="0" top="0" bottom="0" header="0" footer="0"/>
  <pageSetup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>
      <selection activeCell="K23" sqref="K23"/>
    </sheetView>
  </sheetViews>
  <sheetFormatPr defaultRowHeight="15"/>
  <cols>
    <col min="1" max="1" width="24.5703125" customWidth="1"/>
  </cols>
  <sheetData>
    <row r="1" spans="1:17" ht="15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75">
      <c r="A2" s="38"/>
      <c r="B2" s="40" t="s">
        <v>59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1"/>
      <c r="B4" s="40" t="s">
        <v>38</v>
      </c>
      <c r="C4" s="40" t="s">
        <v>39</v>
      </c>
      <c r="D4" s="40" t="s">
        <v>40</v>
      </c>
      <c r="E4" s="40" t="s">
        <v>41</v>
      </c>
      <c r="F4" s="40" t="s">
        <v>42</v>
      </c>
      <c r="G4" s="40" t="s">
        <v>43</v>
      </c>
      <c r="H4" s="40" t="s">
        <v>44</v>
      </c>
      <c r="I4" s="40" t="s">
        <v>45</v>
      </c>
      <c r="J4" s="40" t="s">
        <v>46</v>
      </c>
      <c r="K4" s="40" t="s">
        <v>47</v>
      </c>
      <c r="L4" s="40" t="s">
        <v>48</v>
      </c>
      <c r="M4" s="40" t="s">
        <v>49</v>
      </c>
      <c r="N4" s="40" t="s">
        <v>50</v>
      </c>
      <c r="O4" s="40"/>
      <c r="P4" s="40"/>
      <c r="Q4" s="40"/>
    </row>
    <row r="5" spans="1:17" ht="15.75">
      <c r="A5" s="42" t="s">
        <v>51</v>
      </c>
      <c r="B5" s="43">
        <v>0.01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6"/>
      <c r="O5" s="39">
        <f>SUM(B5:N5)</f>
        <v>0.01</v>
      </c>
      <c r="P5" s="39"/>
      <c r="Q5" s="39"/>
    </row>
    <row r="6" spans="1:17" ht="15.75">
      <c r="A6" s="47" t="s">
        <v>52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1"/>
      <c r="O6" s="39"/>
      <c r="P6" s="39"/>
      <c r="Q6" s="39"/>
    </row>
    <row r="7" spans="1:17" ht="15.75">
      <c r="A7" s="52" t="s">
        <v>53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6"/>
      <c r="O7" s="46">
        <f>N6-N7</f>
        <v>0</v>
      </c>
      <c r="P7" s="57" t="s">
        <v>54</v>
      </c>
      <c r="Q7" s="39"/>
    </row>
    <row r="8" spans="1:17" ht="15.75">
      <c r="A8" s="42" t="s">
        <v>55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6"/>
      <c r="O8" s="39">
        <f>SUM(B8:N8)</f>
        <v>0</v>
      </c>
      <c r="P8" s="39"/>
      <c r="Q8" s="39"/>
    </row>
    <row r="9" spans="1:17" ht="15.75">
      <c r="A9" s="47" t="s">
        <v>52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51"/>
      <c r="O9" s="39"/>
      <c r="P9" s="39"/>
      <c r="Q9" s="39"/>
    </row>
    <row r="10" spans="1:17" ht="15.75">
      <c r="A10" s="52" t="s">
        <v>53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8"/>
      <c r="O10" s="46">
        <f>N9-N10</f>
        <v>0</v>
      </c>
      <c r="P10" s="57" t="s">
        <v>54</v>
      </c>
      <c r="Q10" s="39"/>
    </row>
    <row r="11" spans="1:17" ht="15.75">
      <c r="A11" s="42" t="s">
        <v>56</v>
      </c>
      <c r="B11" s="43"/>
      <c r="C11" s="44">
        <v>28.54</v>
      </c>
      <c r="D11" s="44"/>
      <c r="E11" s="44"/>
      <c r="F11" s="44"/>
      <c r="G11" s="44"/>
      <c r="H11" s="44"/>
      <c r="I11" s="44"/>
      <c r="J11" s="44"/>
      <c r="K11" s="44"/>
      <c r="L11" s="44"/>
      <c r="M11" s="45">
        <v>165</v>
      </c>
      <c r="N11" s="46"/>
      <c r="O11" s="39">
        <f>SUM(D11:N11)</f>
        <v>165</v>
      </c>
      <c r="P11" s="39"/>
      <c r="Q11" s="39"/>
    </row>
    <row r="12" spans="1:17" ht="15.75">
      <c r="A12" s="47" t="s">
        <v>52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1"/>
      <c r="O12" s="39"/>
      <c r="P12" s="39"/>
      <c r="Q12" s="39"/>
    </row>
    <row r="13" spans="1:17" ht="15.75">
      <c r="A13" s="52" t="s">
        <v>53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6"/>
      <c r="O13" s="46">
        <f>N12-N13</f>
        <v>0</v>
      </c>
      <c r="P13" s="57" t="s">
        <v>54</v>
      </c>
      <c r="Q13" s="39"/>
    </row>
    <row r="14" spans="1:17" ht="15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6.5" thickBot="1">
      <c r="A15" s="38"/>
      <c r="B15" s="39"/>
      <c r="C15" s="5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f>SUM(O13:O14)</f>
        <v>0</v>
      </c>
      <c r="P15" s="39"/>
      <c r="Q15" s="39"/>
    </row>
    <row r="16" spans="1:17" ht="17.25" thickTop="1" thickBot="1">
      <c r="A16" s="38"/>
      <c r="B16" s="39"/>
      <c r="C16" s="6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61">
        <f>O5+O8+O11</f>
        <v>165.01</v>
      </c>
      <c r="P16" s="57" t="s">
        <v>57</v>
      </c>
      <c r="Q16" s="39"/>
    </row>
    <row r="17" spans="1:17" ht="17.25" thickTop="1" thickBo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>
        <f>SUM(O16)</f>
        <v>165.01</v>
      </c>
      <c r="P17" s="39"/>
      <c r="Q17" s="39"/>
    </row>
    <row r="18" spans="1:17" ht="17.25" thickTop="1" thickBot="1">
      <c r="A18" s="38"/>
      <c r="B18" s="39"/>
      <c r="C18" s="57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58</v>
      </c>
      <c r="O18" s="61"/>
      <c r="P18" s="39"/>
      <c r="Q18" s="39"/>
    </row>
    <row r="19" spans="1:17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5" zoomScaleNormal="75" workbookViewId="0">
      <selection activeCell="H28" sqref="H28"/>
    </sheetView>
  </sheetViews>
  <sheetFormatPr defaultRowHeight="15"/>
  <cols>
    <col min="1" max="1" width="24" customWidth="1"/>
    <col min="2" max="2" width="20.42578125" customWidth="1"/>
    <col min="3" max="3" width="11.140625" bestFit="1" customWidth="1"/>
    <col min="4" max="4" width="13" customWidth="1"/>
    <col min="5" max="5" width="15" customWidth="1"/>
  </cols>
  <sheetData>
    <row r="1" spans="1:5" ht="15.75">
      <c r="A1" s="62"/>
      <c r="B1" s="63"/>
      <c r="C1" s="63"/>
      <c r="D1" s="63"/>
      <c r="E1" s="63"/>
    </row>
    <row r="2" spans="1:5" ht="15.75">
      <c r="A2" s="64"/>
      <c r="B2" s="63" t="s">
        <v>0</v>
      </c>
      <c r="C2" s="63"/>
      <c r="D2" s="63" t="s">
        <v>0</v>
      </c>
      <c r="E2" s="63"/>
    </row>
    <row r="3" spans="1:5" ht="15.75">
      <c r="A3" s="64"/>
      <c r="B3" s="65" t="s">
        <v>77</v>
      </c>
      <c r="C3" s="66" t="s">
        <v>60</v>
      </c>
      <c r="D3" s="67" t="s">
        <v>139</v>
      </c>
      <c r="E3" s="63"/>
    </row>
    <row r="4" spans="1:5" ht="15.75">
      <c r="A4" s="64"/>
      <c r="B4" s="63"/>
      <c r="C4" s="63"/>
      <c r="D4" s="63"/>
      <c r="E4" s="63"/>
    </row>
    <row r="5" spans="1:5" ht="15.75">
      <c r="A5" s="68"/>
      <c r="B5" s="69" t="s">
        <v>61</v>
      </c>
      <c r="C5" s="70"/>
      <c r="D5" s="70"/>
      <c r="E5" s="71">
        <v>4930.97</v>
      </c>
    </row>
    <row r="6" spans="1:5" ht="15.75">
      <c r="A6" s="72" t="s">
        <v>62</v>
      </c>
      <c r="B6" s="73" t="s">
        <v>63</v>
      </c>
      <c r="C6" s="74"/>
      <c r="D6" s="74"/>
      <c r="E6" s="75">
        <v>39.04</v>
      </c>
    </row>
    <row r="7" spans="1:5" ht="15.75">
      <c r="A7" s="72" t="s">
        <v>62</v>
      </c>
      <c r="B7" s="73" t="s">
        <v>64</v>
      </c>
      <c r="C7" s="74"/>
      <c r="D7" s="74"/>
      <c r="E7" s="75"/>
    </row>
    <row r="8" spans="1:5" ht="15.75">
      <c r="A8" s="72" t="s">
        <v>65</v>
      </c>
      <c r="B8" s="74" t="s">
        <v>66</v>
      </c>
      <c r="C8" s="74"/>
      <c r="D8" s="74"/>
      <c r="E8" s="75"/>
    </row>
    <row r="9" spans="1:5" ht="15.75">
      <c r="A9" s="72"/>
      <c r="B9" s="76" t="s">
        <v>67</v>
      </c>
      <c r="C9" s="77" t="s">
        <v>68</v>
      </c>
      <c r="D9" s="74">
        <v>247.1</v>
      </c>
      <c r="E9" s="75"/>
    </row>
    <row r="10" spans="1:5" ht="15.75">
      <c r="A10" s="72"/>
      <c r="B10" s="78"/>
      <c r="C10" s="77">
        <v>976</v>
      </c>
      <c r="D10" s="74">
        <v>409</v>
      </c>
      <c r="E10" s="75"/>
    </row>
    <row r="11" spans="1:5" ht="15.75">
      <c r="A11" s="72"/>
      <c r="B11" s="78"/>
      <c r="C11" s="77">
        <v>977</v>
      </c>
      <c r="D11" s="74">
        <v>178.54</v>
      </c>
      <c r="E11" s="75"/>
    </row>
    <row r="12" spans="1:5" ht="15.75">
      <c r="A12" s="72"/>
      <c r="B12" s="78"/>
      <c r="C12" s="77">
        <v>978</v>
      </c>
      <c r="D12" s="74">
        <v>70.56</v>
      </c>
      <c r="E12" s="75"/>
    </row>
    <row r="13" spans="1:5" ht="15.75">
      <c r="A13" s="72"/>
      <c r="B13" s="78"/>
      <c r="C13" s="77">
        <v>981</v>
      </c>
      <c r="D13" s="74">
        <v>47.25</v>
      </c>
      <c r="E13" s="75"/>
    </row>
    <row r="14" spans="1:5" ht="15.75">
      <c r="A14" s="72"/>
      <c r="B14" s="78"/>
      <c r="C14" s="77">
        <v>982</v>
      </c>
      <c r="D14" s="74">
        <v>93.15</v>
      </c>
      <c r="E14" s="75"/>
    </row>
    <row r="15" spans="1:5" ht="15.75">
      <c r="A15" s="72"/>
      <c r="B15" s="78"/>
      <c r="C15" s="77">
        <v>984</v>
      </c>
      <c r="D15" s="74">
        <v>9.4</v>
      </c>
      <c r="E15" s="75"/>
    </row>
    <row r="16" spans="1:5" ht="15.75">
      <c r="A16" s="72"/>
      <c r="B16" s="76"/>
      <c r="C16" s="77">
        <v>965</v>
      </c>
      <c r="D16" s="74">
        <v>56.74</v>
      </c>
      <c r="E16" s="75"/>
    </row>
    <row r="17" spans="1:19" ht="15.75">
      <c r="A17" s="72"/>
      <c r="B17" s="76"/>
      <c r="C17" s="77">
        <v>971</v>
      </c>
      <c r="D17" s="74">
        <v>30</v>
      </c>
      <c r="E17" s="75"/>
    </row>
    <row r="18" spans="1:19" ht="15.75">
      <c r="A18" s="72"/>
      <c r="B18" s="76"/>
      <c r="C18" s="77"/>
      <c r="D18" s="74">
        <f>SUM(D9:D17)</f>
        <v>1141.7400000000002</v>
      </c>
      <c r="E18" s="75">
        <v>1141.74</v>
      </c>
    </row>
    <row r="19" spans="1:19" ht="15.75">
      <c r="A19" s="72" t="s">
        <v>62</v>
      </c>
      <c r="B19" s="74" t="s">
        <v>69</v>
      </c>
      <c r="C19" s="74"/>
      <c r="D19" s="74"/>
      <c r="E19" s="75">
        <f>E5+E6-E18</f>
        <v>3828.2700000000004</v>
      </c>
      <c r="N19" s="103"/>
    </row>
    <row r="20" spans="1:19" ht="15.75">
      <c r="A20" s="79"/>
      <c r="B20" s="80"/>
      <c r="C20" s="81">
        <v>65325.17</v>
      </c>
      <c r="D20" s="81"/>
      <c r="E20" s="82"/>
    </row>
    <row r="21" spans="1:19" ht="15.75">
      <c r="A21" s="79"/>
      <c r="B21" s="80"/>
      <c r="C21" s="81">
        <v>165</v>
      </c>
      <c r="D21" s="81"/>
      <c r="E21" s="82"/>
      <c r="N21" s="103"/>
    </row>
    <row r="22" spans="1:19" ht="15.75">
      <c r="A22" s="79"/>
      <c r="B22" s="80"/>
      <c r="C22" s="81"/>
      <c r="D22" s="81"/>
      <c r="E22" s="82">
        <v>65490.17</v>
      </c>
      <c r="S22" s="103"/>
    </row>
    <row r="23" spans="1:19" ht="16.5" thickBot="1">
      <c r="A23" s="79"/>
      <c r="B23" s="80"/>
      <c r="C23" s="81"/>
      <c r="D23" s="81">
        <v>0</v>
      </c>
      <c r="E23" s="82">
        <f>SUM(D20:D23)</f>
        <v>0</v>
      </c>
    </row>
    <row r="24" spans="1:19" ht="17.25" thickTop="1" thickBot="1">
      <c r="A24" s="83" t="s">
        <v>58</v>
      </c>
      <c r="B24" s="84" t="s">
        <v>70</v>
      </c>
      <c r="C24" s="84"/>
      <c r="D24" s="85"/>
      <c r="E24" s="86">
        <f>E19+E22</f>
        <v>69318.44</v>
      </c>
    </row>
    <row r="25" spans="1:19" ht="16.5" thickTop="1">
      <c r="A25" s="62"/>
      <c r="B25" s="62"/>
      <c r="C25" s="62"/>
      <c r="D25" s="62"/>
      <c r="E25" s="62"/>
    </row>
    <row r="26" spans="1:19" ht="15.75">
      <c r="A26" s="87" t="s">
        <v>71</v>
      </c>
      <c r="B26" s="88"/>
      <c r="C26" s="88"/>
      <c r="D26" s="88"/>
      <c r="E26" s="62">
        <v>71710.880000000005</v>
      </c>
    </row>
    <row r="27" spans="1:19" ht="15.75">
      <c r="A27" s="89" t="s">
        <v>72</v>
      </c>
      <c r="B27" s="62"/>
      <c r="C27" s="62"/>
      <c r="D27" s="62"/>
      <c r="E27" s="90">
        <v>25707.439999999999</v>
      </c>
      <c r="L27" s="62"/>
    </row>
    <row r="28" spans="1:19" ht="16.5" thickBot="1">
      <c r="A28" s="89" t="s">
        <v>73</v>
      </c>
      <c r="B28" s="62"/>
      <c r="C28" s="62"/>
      <c r="D28" s="62"/>
      <c r="E28" s="91">
        <v>28099.88</v>
      </c>
    </row>
    <row r="29" spans="1:19" ht="17.25" thickTop="1" thickBot="1">
      <c r="A29" s="92" t="s">
        <v>74</v>
      </c>
      <c r="B29" s="93"/>
      <c r="C29" s="93"/>
      <c r="D29" s="93"/>
      <c r="E29" s="94">
        <f>SUM(E26+E27-E28)</f>
        <v>69318.44</v>
      </c>
      <c r="Q29" s="103"/>
    </row>
    <row r="30" spans="1:19" ht="16.5" thickTop="1">
      <c r="A30" s="62"/>
      <c r="B30" s="62"/>
      <c r="C30" s="62"/>
      <c r="D30" s="62"/>
      <c r="E30" s="62"/>
      <c r="L30" s="103"/>
    </row>
    <row r="31" spans="1:19" ht="15.75">
      <c r="A31" s="95"/>
      <c r="B31" s="62"/>
      <c r="C31" s="62"/>
      <c r="D31" s="62"/>
      <c r="E31" s="62"/>
    </row>
    <row r="32" spans="1:19" ht="15.75">
      <c r="A32" s="95"/>
      <c r="B32" s="96" t="s">
        <v>75</v>
      </c>
      <c r="C32" s="97"/>
      <c r="D32" s="97"/>
      <c r="E32" s="97"/>
    </row>
    <row r="33" spans="1:5">
      <c r="A33" s="97"/>
      <c r="B33" s="97"/>
      <c r="C33" s="97"/>
      <c r="D33" s="97"/>
      <c r="E33" s="97"/>
    </row>
    <row r="34" spans="1:5">
      <c r="A34" s="97"/>
      <c r="B34" s="96" t="s">
        <v>76</v>
      </c>
      <c r="C34" s="97"/>
      <c r="D34" s="97"/>
      <c r="E34" s="97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Receipts</vt:lpstr>
      <vt:lpstr>Payments</vt:lpstr>
      <vt:lpstr>Interest</vt:lpstr>
      <vt:lpstr>Reconciliation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2017-06-01T19:24:48Z</cp:lastPrinted>
  <dcterms:created xsi:type="dcterms:W3CDTF">2016-06-07T13:49:22Z</dcterms:created>
  <dcterms:modified xsi:type="dcterms:W3CDTF">2017-06-01T19:30:18Z</dcterms:modified>
</cp:coreProperties>
</file>